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. DATA  2026\BU DEK SURYATI\TAHUN 2025\A_DATA KUNJUNGAN 2025\DATA KUNJUNGAN DTW 2025\"/>
    </mc:Choice>
  </mc:AlternateContent>
  <bookViews>
    <workbookView xWindow="75" yWindow="75" windowWidth="17520" windowHeight="7335" firstSheet="1" activeTab="2"/>
  </bookViews>
  <sheets>
    <sheet name="triwulan 1" sheetId="1" r:id="rId1"/>
    <sheet name="triwulan 2" sheetId="4" r:id="rId2"/>
    <sheet name="triwulan 3" sheetId="5" r:id="rId3"/>
    <sheet name="triwulan 4" sheetId="7" r:id="rId4"/>
    <sheet name="rekap DTW Sangkan Gunung" sheetId="9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</externalReferences>
  <calcPr calcId="152511"/>
</workbook>
</file>

<file path=xl/calcChain.xml><?xml version="1.0" encoding="utf-8"?>
<calcChain xmlns="http://schemas.openxmlformats.org/spreadsheetml/2006/main">
  <c r="G57" i="5" l="1"/>
  <c r="G55" i="5"/>
  <c r="G51" i="5"/>
  <c r="G49" i="5"/>
  <c r="H45" i="5"/>
  <c r="G39" i="5"/>
  <c r="H37" i="5"/>
  <c r="G37" i="5"/>
  <c r="H35" i="5"/>
  <c r="G35" i="5"/>
  <c r="G33" i="5"/>
  <c r="H31" i="5"/>
  <c r="H27" i="5"/>
  <c r="G27" i="5"/>
  <c r="G25" i="5"/>
  <c r="G23" i="5"/>
  <c r="H21" i="5"/>
  <c r="G21" i="5"/>
  <c r="H19" i="5"/>
  <c r="G19" i="5"/>
  <c r="H15" i="5"/>
  <c r="G13" i="5"/>
  <c r="H13" i="5"/>
  <c r="G11" i="5"/>
  <c r="H9" i="5"/>
  <c r="G9" i="5"/>
  <c r="H7" i="5"/>
  <c r="H33" i="7" l="1"/>
  <c r="G33" i="7"/>
  <c r="H19" i="7"/>
  <c r="G19" i="7"/>
  <c r="G17" i="7" l="1"/>
  <c r="H21" i="7" l="1"/>
  <c r="G21" i="7"/>
  <c r="H13" i="7" l="1"/>
  <c r="G13" i="7"/>
  <c r="H37" i="7" l="1"/>
  <c r="G37" i="7"/>
  <c r="H53" i="7" l="1"/>
  <c r="G53" i="7"/>
  <c r="H47" i="7"/>
  <c r="G47" i="7"/>
  <c r="H35" i="7" l="1"/>
  <c r="G35" i="7"/>
  <c r="G45" i="7"/>
  <c r="G51" i="7"/>
  <c r="G55" i="7"/>
  <c r="H9" i="7"/>
  <c r="G9" i="7"/>
  <c r="F19" i="7" l="1"/>
  <c r="E19" i="7"/>
  <c r="H11" i="7" l="1"/>
  <c r="G11" i="7"/>
  <c r="F29" i="7" l="1"/>
  <c r="E29" i="7"/>
  <c r="F15" i="7"/>
  <c r="E15" i="7"/>
  <c r="F31" i="7"/>
  <c r="E31" i="7"/>
  <c r="E27" i="7" l="1"/>
  <c r="F27" i="7"/>
  <c r="E53" i="7"/>
  <c r="F47" i="7"/>
  <c r="E47" i="7"/>
  <c r="F13" i="7"/>
  <c r="E13" i="7"/>
  <c r="E39" i="7"/>
  <c r="F9" i="7" l="1"/>
  <c r="E9" i="7"/>
  <c r="F41" i="7"/>
  <c r="E57" i="7"/>
  <c r="E55" i="7"/>
  <c r="E37" i="7"/>
  <c r="F51" i="7"/>
  <c r="E51" i="7"/>
  <c r="E43" i="7" l="1"/>
  <c r="F21" i="7"/>
  <c r="E21" i="7"/>
  <c r="F7" i="7"/>
  <c r="E7" i="7"/>
  <c r="F11" i="7" l="1"/>
  <c r="E11" i="7"/>
  <c r="C57" i="7" l="1"/>
  <c r="C55" i="7"/>
  <c r="C53" i="7"/>
  <c r="C51" i="7"/>
  <c r="C47" i="7"/>
  <c r="C43" i="7"/>
  <c r="C37" i="7"/>
  <c r="C35" i="7"/>
  <c r="C13" i="7"/>
  <c r="E49" i="5" l="1"/>
  <c r="E51" i="5" l="1"/>
  <c r="E55" i="5" l="1"/>
  <c r="E23" i="5" l="1"/>
  <c r="F23" i="5"/>
  <c r="F15" i="5"/>
  <c r="E15" i="5"/>
  <c r="E43" i="5" l="1"/>
  <c r="F33" i="5"/>
  <c r="E33" i="5"/>
  <c r="F31" i="5" l="1"/>
  <c r="E31" i="5"/>
  <c r="F13" i="5" l="1"/>
  <c r="E13" i="5"/>
  <c r="F19" i="5"/>
  <c r="E19" i="5"/>
  <c r="F45" i="5"/>
  <c r="E45" i="5"/>
  <c r="E41" i="5" l="1"/>
  <c r="F35" i="5"/>
  <c r="E35" i="5"/>
  <c r="F39" i="5" l="1"/>
  <c r="E39" i="5"/>
  <c r="F37" i="5"/>
  <c r="E37" i="5"/>
  <c r="F9" i="5"/>
  <c r="E9" i="5"/>
  <c r="F27" i="5" l="1"/>
  <c r="E27" i="5"/>
  <c r="F47" i="5"/>
  <c r="E47" i="5"/>
  <c r="E57" i="5"/>
  <c r="F53" i="5"/>
  <c r="E53" i="5"/>
  <c r="F25" i="5"/>
  <c r="E25" i="5"/>
  <c r="E17" i="5"/>
  <c r="F11" i="5"/>
  <c r="E11" i="5"/>
  <c r="F21" i="5" l="1"/>
  <c r="E21" i="5"/>
  <c r="F7" i="5"/>
  <c r="E7" i="5"/>
  <c r="J63" i="5" l="1"/>
  <c r="J61" i="5"/>
  <c r="I61" i="5"/>
  <c r="J63" i="7"/>
  <c r="I63" i="7"/>
  <c r="J61" i="7"/>
  <c r="I61" i="7"/>
  <c r="H65" i="7" l="1"/>
  <c r="G65" i="7"/>
  <c r="F65" i="7"/>
  <c r="E65" i="7"/>
  <c r="C65" i="7"/>
  <c r="J59" i="7"/>
  <c r="I59" i="7"/>
  <c r="J57" i="7"/>
  <c r="I57" i="7"/>
  <c r="J55" i="7"/>
  <c r="I55" i="7"/>
  <c r="J53" i="7"/>
  <c r="I53" i="7"/>
  <c r="J51" i="7"/>
  <c r="I51" i="7"/>
  <c r="J49" i="7"/>
  <c r="I49" i="7"/>
  <c r="J47" i="7"/>
  <c r="I47" i="7"/>
  <c r="J45" i="7"/>
  <c r="I45" i="7"/>
  <c r="J43" i="7"/>
  <c r="I43" i="7"/>
  <c r="J41" i="7"/>
  <c r="I41" i="7"/>
  <c r="J39" i="7"/>
  <c r="I39" i="7"/>
  <c r="I37" i="7"/>
  <c r="J37" i="7"/>
  <c r="J35" i="7"/>
  <c r="I35" i="7"/>
  <c r="J33" i="7"/>
  <c r="I33" i="7"/>
  <c r="J31" i="7"/>
  <c r="I31" i="7"/>
  <c r="J29" i="7"/>
  <c r="I29" i="7"/>
  <c r="J27" i="7"/>
  <c r="I27" i="7"/>
  <c r="J25" i="7"/>
  <c r="I25" i="7"/>
  <c r="J23" i="7"/>
  <c r="I23" i="7"/>
  <c r="J21" i="7"/>
  <c r="I21" i="7"/>
  <c r="J19" i="7"/>
  <c r="I19" i="7"/>
  <c r="J17" i="7"/>
  <c r="I17" i="7"/>
  <c r="J15" i="7"/>
  <c r="I15" i="7"/>
  <c r="J13" i="7"/>
  <c r="I13" i="7"/>
  <c r="J11" i="7"/>
  <c r="I11" i="7"/>
  <c r="J9" i="7"/>
  <c r="I9" i="7"/>
  <c r="J7" i="7"/>
  <c r="I7" i="7"/>
  <c r="C66" i="5"/>
  <c r="J65" i="7" l="1"/>
  <c r="I65" i="7"/>
  <c r="D65" i="7"/>
  <c r="D37" i="5"/>
  <c r="D66" i="5" s="1"/>
  <c r="I68" i="7" l="1"/>
  <c r="C22" i="9"/>
  <c r="D22" i="9"/>
  <c r="C25" i="9" l="1"/>
  <c r="J59" i="5"/>
  <c r="I59" i="5"/>
  <c r="J55" i="5"/>
  <c r="I55" i="5"/>
  <c r="H23" i="4" l="1"/>
  <c r="G23" i="4"/>
  <c r="H13" i="4"/>
  <c r="G13" i="4"/>
  <c r="H35" i="4" l="1"/>
  <c r="G35" i="4"/>
  <c r="J57" i="5" l="1"/>
  <c r="I57" i="5"/>
  <c r="J53" i="5"/>
  <c r="I53" i="5"/>
  <c r="J51" i="5"/>
  <c r="I51" i="5"/>
  <c r="J49" i="5"/>
  <c r="I49" i="5"/>
  <c r="J47" i="5"/>
  <c r="I47" i="5"/>
  <c r="J45" i="5"/>
  <c r="I45" i="5"/>
  <c r="J43" i="5"/>
  <c r="I43" i="5"/>
  <c r="J41" i="5"/>
  <c r="I41" i="5"/>
  <c r="J39" i="5"/>
  <c r="I39" i="5"/>
  <c r="J37" i="5"/>
  <c r="I37" i="5"/>
  <c r="H37" i="4"/>
  <c r="G37" i="4"/>
  <c r="H33" i="4"/>
  <c r="G33" i="4"/>
  <c r="H7" i="4"/>
  <c r="G7" i="4"/>
  <c r="H31" i="4" l="1"/>
  <c r="G31" i="4"/>
  <c r="H17" i="4"/>
  <c r="G17" i="4"/>
  <c r="H29" i="4" l="1"/>
  <c r="G29" i="4"/>
  <c r="H25" i="4"/>
  <c r="H21" i="4"/>
  <c r="G21" i="4"/>
  <c r="H11" i="4"/>
  <c r="G11" i="4"/>
  <c r="G19" i="4" l="1"/>
  <c r="H27" i="4"/>
  <c r="G27" i="4"/>
  <c r="H9" i="4"/>
  <c r="G9" i="4"/>
  <c r="F37" i="4" l="1"/>
  <c r="E37" i="4"/>
  <c r="F7" i="4" l="1"/>
  <c r="E7" i="4"/>
  <c r="F23" i="4" l="1"/>
  <c r="E23" i="4"/>
  <c r="F33" i="4"/>
  <c r="E33" i="4"/>
  <c r="F13" i="4" l="1"/>
  <c r="E13" i="4"/>
  <c r="F19" i="4"/>
  <c r="F29" i="4"/>
  <c r="E29" i="4"/>
  <c r="F11" i="4"/>
  <c r="E11" i="4"/>
  <c r="E21" i="4" l="1"/>
  <c r="F21" i="4" l="1"/>
  <c r="E19" i="4"/>
  <c r="F17" i="4"/>
  <c r="E17" i="4"/>
  <c r="F15" i="4" l="1"/>
  <c r="E15" i="4"/>
  <c r="F9" i="4" l="1"/>
  <c r="E9" i="4"/>
  <c r="F25" i="4"/>
  <c r="F35" i="4"/>
  <c r="E35" i="4"/>
  <c r="F27" i="4"/>
  <c r="E27" i="4"/>
  <c r="D31" i="4"/>
  <c r="D37" i="4"/>
  <c r="C37" i="4"/>
  <c r="D11" i="4" l="1"/>
  <c r="C11" i="4"/>
  <c r="D27" i="4"/>
  <c r="C27" i="4"/>
  <c r="D23" i="4"/>
  <c r="C23" i="4"/>
  <c r="D15" i="4"/>
  <c r="C15" i="4"/>
  <c r="D33" i="4"/>
  <c r="J33" i="4" s="1"/>
  <c r="C33" i="4"/>
  <c r="I33" i="4" s="1"/>
  <c r="D19" i="4"/>
  <c r="C19" i="4"/>
  <c r="D17" i="4"/>
  <c r="C17" i="4"/>
  <c r="D7" i="4"/>
  <c r="C7" i="4"/>
  <c r="D13" i="4"/>
  <c r="C13" i="4"/>
  <c r="D29" i="4"/>
  <c r="C29" i="4"/>
  <c r="D35" i="4"/>
  <c r="C35" i="4"/>
  <c r="D21" i="4"/>
  <c r="C21" i="4"/>
  <c r="D25" i="4"/>
  <c r="D9" i="4"/>
  <c r="C9" i="4"/>
  <c r="H7" i="1"/>
  <c r="G7" i="1"/>
  <c r="H31" i="1"/>
  <c r="H23" i="1"/>
  <c r="G23" i="1"/>
  <c r="H29" i="1" l="1"/>
  <c r="G29" i="1"/>
  <c r="H21" i="1"/>
  <c r="G21" i="1"/>
  <c r="H33" i="1" l="1"/>
  <c r="G33" i="1"/>
  <c r="H19" i="1"/>
  <c r="G19" i="1"/>
  <c r="H11" i="1"/>
  <c r="G11" i="1"/>
  <c r="H37" i="1" l="1"/>
  <c r="G37" i="1"/>
  <c r="H35" i="1"/>
  <c r="G35" i="1"/>
  <c r="H27" i="1"/>
  <c r="G27" i="1"/>
  <c r="H17" i="1"/>
  <c r="G17" i="1"/>
  <c r="H15" i="1"/>
  <c r="G15" i="1"/>
  <c r="H13" i="1"/>
  <c r="G13" i="1"/>
  <c r="H25" i="1"/>
  <c r="G25" i="1"/>
  <c r="H9" i="1"/>
  <c r="G9" i="1"/>
  <c r="F7" i="1"/>
  <c r="E7" i="1"/>
  <c r="F33" i="1"/>
  <c r="E33" i="1"/>
  <c r="F27" i="1"/>
  <c r="E27" i="1"/>
  <c r="F17" i="1"/>
  <c r="E17" i="1"/>
  <c r="F13" i="1"/>
  <c r="E13" i="1"/>
  <c r="F11" i="1"/>
  <c r="F23" i="1"/>
  <c r="E23" i="1"/>
  <c r="F25" i="1" l="1"/>
  <c r="F37" i="1"/>
  <c r="E37" i="1"/>
  <c r="F29" i="1"/>
  <c r="E29" i="1"/>
  <c r="F15" i="1"/>
  <c r="E15" i="1"/>
  <c r="E19" i="1"/>
  <c r="F21" i="1" l="1"/>
  <c r="E21" i="1"/>
  <c r="F35" i="1"/>
  <c r="E35" i="1"/>
  <c r="F9" i="1"/>
  <c r="E9" i="1"/>
  <c r="D7" i="1"/>
  <c r="C7" i="1"/>
  <c r="D37" i="1" l="1"/>
  <c r="C37" i="1"/>
  <c r="D33" i="1" l="1"/>
  <c r="C33" i="1"/>
  <c r="C19" i="1"/>
  <c r="C15" i="1"/>
  <c r="D29" i="1"/>
  <c r="C29" i="1"/>
  <c r="D27" i="1"/>
  <c r="C27" i="1"/>
  <c r="D23" i="1"/>
  <c r="C23" i="1"/>
  <c r="D21" i="1"/>
  <c r="C21" i="1"/>
  <c r="D15" i="1"/>
  <c r="D13" i="1"/>
  <c r="C13" i="1"/>
  <c r="D11" i="1"/>
  <c r="C11" i="1"/>
  <c r="D25" i="1" l="1"/>
  <c r="C25" i="1"/>
  <c r="C31" i="1"/>
  <c r="D31" i="1"/>
  <c r="D17" i="1"/>
  <c r="C17" i="1"/>
  <c r="D9" i="1"/>
  <c r="C9" i="1"/>
  <c r="D35" i="1"/>
  <c r="C35" i="1"/>
  <c r="J19" i="5"/>
  <c r="I19" i="5"/>
  <c r="J35" i="5" l="1"/>
  <c r="I35" i="5"/>
  <c r="J33" i="5"/>
  <c r="I33" i="5"/>
  <c r="J31" i="5"/>
  <c r="I31" i="5"/>
  <c r="J29" i="5"/>
  <c r="I29" i="5"/>
  <c r="J27" i="5"/>
  <c r="I27" i="5"/>
  <c r="J25" i="5"/>
  <c r="I25" i="5"/>
  <c r="J23" i="5"/>
  <c r="I23" i="5"/>
  <c r="J21" i="5"/>
  <c r="I21" i="5"/>
  <c r="J17" i="5"/>
  <c r="I17" i="5"/>
  <c r="J15" i="5"/>
  <c r="I15" i="5"/>
  <c r="J13" i="5"/>
  <c r="I13" i="5"/>
  <c r="J11" i="5"/>
  <c r="I11" i="5"/>
  <c r="J9" i="5"/>
  <c r="I9" i="5"/>
  <c r="J7" i="5"/>
  <c r="I7" i="5"/>
  <c r="J66" i="5" l="1"/>
  <c r="J31" i="4"/>
  <c r="I31" i="4"/>
  <c r="J13" i="4"/>
  <c r="I13" i="4"/>
  <c r="J11" i="4" l="1"/>
  <c r="I11" i="4"/>
  <c r="J29" i="4"/>
  <c r="I29" i="4"/>
  <c r="I25" i="4" l="1"/>
  <c r="J37" i="4"/>
  <c r="I37" i="4"/>
  <c r="J25" i="4"/>
  <c r="J17" i="4"/>
  <c r="I17" i="4"/>
  <c r="J23" i="4"/>
  <c r="J27" i="4"/>
  <c r="I27" i="4"/>
  <c r="J35" i="4"/>
  <c r="I35" i="4"/>
  <c r="J21" i="4"/>
  <c r="I21" i="4"/>
  <c r="J19" i="4"/>
  <c r="I19" i="4"/>
  <c r="J9" i="4"/>
  <c r="I9" i="4"/>
  <c r="J7" i="4" l="1"/>
  <c r="I7" i="4"/>
  <c r="I31" i="1" l="1"/>
  <c r="J31" i="1"/>
  <c r="J19" i="1"/>
  <c r="I19" i="1"/>
  <c r="J15" i="1"/>
  <c r="I15" i="1"/>
  <c r="J13" i="1" l="1"/>
  <c r="I13" i="1"/>
  <c r="J23" i="1"/>
  <c r="I23" i="1"/>
  <c r="J17" i="1"/>
  <c r="I17" i="1"/>
  <c r="I7" i="1"/>
  <c r="J37" i="1"/>
  <c r="I37" i="1"/>
  <c r="J33" i="1"/>
  <c r="I33" i="1"/>
  <c r="J29" i="1"/>
  <c r="I29" i="1"/>
  <c r="J11" i="1" l="1"/>
  <c r="J35" i="1"/>
  <c r="J21" i="1"/>
  <c r="J25" i="1"/>
  <c r="J27" i="1"/>
  <c r="I35" i="1"/>
  <c r="I21" i="1"/>
  <c r="I25" i="1"/>
  <c r="I27" i="1"/>
  <c r="J9" i="1"/>
  <c r="I9" i="1"/>
  <c r="F39" i="1"/>
  <c r="D39" i="1" l="1"/>
  <c r="C39" i="1"/>
  <c r="G66" i="5"/>
  <c r="H66" i="5" l="1"/>
  <c r="F39" i="4"/>
  <c r="H39" i="4"/>
  <c r="G39" i="4" l="1"/>
  <c r="F66" i="5" l="1"/>
  <c r="E66" i="5" l="1"/>
  <c r="G39" i="1" l="1"/>
  <c r="H39" i="1" l="1"/>
  <c r="J7" i="1"/>
  <c r="J39" i="1" s="1"/>
  <c r="D39" i="4" l="1"/>
  <c r="J15" i="4" l="1"/>
  <c r="J39" i="4" s="1"/>
  <c r="C39" i="4" l="1"/>
  <c r="I15" i="4" l="1"/>
  <c r="I23" i="4" l="1"/>
  <c r="I39" i="4" s="1"/>
  <c r="I42" i="4" s="1"/>
  <c r="E39" i="4"/>
  <c r="E11" i="1" l="1"/>
  <c r="E39" i="1" s="1"/>
  <c r="I11" i="1" l="1"/>
  <c r="I39" i="1" s="1"/>
  <c r="I42" i="1" s="1"/>
  <c r="E63" i="5" l="1"/>
  <c r="I63" i="5" s="1"/>
  <c r="I66" i="5" s="1"/>
  <c r="I69" i="5" s="1"/>
</calcChain>
</file>

<file path=xl/sharedStrings.xml><?xml version="1.0" encoding="utf-8"?>
<sst xmlns="http://schemas.openxmlformats.org/spreadsheetml/2006/main" count="186" uniqueCount="62">
  <si>
    <t>No.</t>
  </si>
  <si>
    <t>DTW</t>
  </si>
  <si>
    <t>Januari</t>
  </si>
  <si>
    <t>Februari</t>
  </si>
  <si>
    <t>Maret</t>
  </si>
  <si>
    <t>Jumlah</t>
  </si>
  <si>
    <t>Wisman</t>
  </si>
  <si>
    <t>Wisnus</t>
  </si>
  <si>
    <t>1.</t>
  </si>
  <si>
    <t>Tirtagangga</t>
  </si>
  <si>
    <t>Lingkungan Pura Besakih</t>
  </si>
  <si>
    <t>Yeh Malet</t>
  </si>
  <si>
    <t>Tenganan</t>
  </si>
  <si>
    <t>Candidasa</t>
  </si>
  <si>
    <t>Puri Agung Karangasem</t>
  </si>
  <si>
    <t>Taman Soekasada Ujung</t>
  </si>
  <si>
    <t>Bukit Asah</t>
  </si>
  <si>
    <t>Jumlah keseluruhan</t>
  </si>
  <si>
    <t>April</t>
  </si>
  <si>
    <t>Mei</t>
  </si>
  <si>
    <t>Juni</t>
  </si>
  <si>
    <t>Juli</t>
  </si>
  <si>
    <t>Agustus</t>
  </si>
  <si>
    <t>September</t>
  </si>
  <si>
    <t>Taman Edelweis</t>
  </si>
  <si>
    <t xml:space="preserve">Tulamben - Kubu </t>
  </si>
  <si>
    <t>JUMLAH</t>
  </si>
  <si>
    <t>Bukit Nampo/Bukit Surga</t>
  </si>
  <si>
    <t>Bukit Cemara</t>
  </si>
  <si>
    <t>Pura Lempuyang</t>
  </si>
  <si>
    <t xml:space="preserve">                                                                                                   </t>
  </si>
  <si>
    <t xml:space="preserve">   </t>
  </si>
  <si>
    <t>Yang Terlaporkan Per Triwulan II</t>
  </si>
  <si>
    <t>Yang Terlaporkan Per Triwulan I</t>
  </si>
  <si>
    <t>Yang Terlaporkan Per Triwulan III</t>
  </si>
  <si>
    <t>Yang Terlaporkan Per Triwulan IV</t>
  </si>
  <si>
    <t>DUKUH PENABAN</t>
  </si>
  <si>
    <t>MAHAGANGGA</t>
  </si>
  <si>
    <t>Jumlah Keseluruhan</t>
  </si>
  <si>
    <t>PUTUNG</t>
  </si>
  <si>
    <t>DATA KUNJUNGAN WISATAWAN KE DAYA TARIK WISATA KAB. KARANGASEM TAHUN 2025</t>
  </si>
  <si>
    <t xml:space="preserve">    </t>
  </si>
  <si>
    <t>Telaga Surya</t>
  </si>
  <si>
    <t>Jagasatru &amp; Patung Brahma</t>
  </si>
  <si>
    <t>Sanghyang Dedari</t>
  </si>
  <si>
    <t>Agro Salak</t>
  </si>
  <si>
    <t>Selumbung ATV</t>
  </si>
  <si>
    <t>Pantai Gerombong</t>
  </si>
  <si>
    <t>Samsara Living Museum</t>
  </si>
  <si>
    <t>TAHUN 2025</t>
  </si>
  <si>
    <t>Bulan</t>
  </si>
  <si>
    <t xml:space="preserve">DATA KUNJUNGAN WISATAWAN </t>
  </si>
  <si>
    <t xml:space="preserve">DAYA TARIK WISATA SANGKAN GUNUNG </t>
  </si>
  <si>
    <t>Oktober</t>
  </si>
  <si>
    <t>Nopember</t>
  </si>
  <si>
    <t>Desember</t>
  </si>
  <si>
    <t>Gunggung Advt.</t>
  </si>
  <si>
    <t>Padangbai</t>
  </si>
  <si>
    <t>Pucak Luah Santhi</t>
  </si>
  <si>
    <t>Tukad Sayung</t>
  </si>
  <si>
    <t>Pantai Labuan</t>
  </si>
  <si>
    <t>Jemeluk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</si>
</sst>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64" formatCode="_(* #,##0_);_(* \(#,##0\);_(* &quot;-&quot;_);_(@_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Berlin Sans FB"/>
      <family val="2"/>
    </font>
    <font>
      <sz val="11"/>
      <color theme="1"/>
      <name val="Berlin Sans FB"/>
      <family val="2"/>
    </font>
    <font>
      <sz val="11"/>
      <name val="Berlin Sans FB"/>
      <family val="2"/>
    </font>
    <font>
      <b/>
      <sz val="11"/>
      <color theme="1"/>
      <name val="Berlin Sans FB"/>
      <family val="2"/>
    </font>
    <font>
      <b/>
      <sz val="12"/>
      <color theme="1"/>
      <name val="Bell MT"/>
      <family val="1"/>
    </font>
    <font>
      <b/>
      <sz val="12"/>
      <color theme="1"/>
      <name val="Berlin Sans FB Demi"/>
      <family val="2"/>
    </font>
    <font>
      <b/>
      <sz val="11"/>
      <color theme="1"/>
      <name val="Berlin Sans FB Demi"/>
      <family val="2"/>
    </font>
    <font>
      <sz val="11"/>
      <color theme="1"/>
      <name val="Berlin Sans FB Demi"/>
      <family val="2"/>
    </font>
    <font>
      <sz val="11"/>
      <color theme="1"/>
      <name val="Arial"/>
      <family val="2"/>
    </font>
    <font>
      <b/>
      <u/>
      <sz val="11"/>
      <color theme="1"/>
      <name val="Arial"/>
      <family val="2"/>
    </font>
    <font>
      <sz val="10"/>
      <name val="Arial"/>
      <family val="2"/>
    </font>
    <font>
      <b/>
      <u/>
      <sz val="11"/>
      <name val="Times New Roman"/>
      <family val="1"/>
    </font>
    <font>
      <sz val="11"/>
      <name val="Times New Roman"/>
      <family val="1"/>
    </font>
    <font>
      <sz val="11"/>
      <name val="Arial"/>
      <family val="2"/>
    </font>
    <font>
      <b/>
      <u/>
      <sz val="11"/>
      <name val="Arial"/>
      <family val="2"/>
    </font>
    <font>
      <i/>
      <sz val="12"/>
      <color theme="1"/>
      <name val="Berlin Sans FB"/>
      <family val="2"/>
    </font>
    <font>
      <b/>
      <sz val="11"/>
      <color theme="1"/>
      <name val="Baskerville Old Face"/>
      <family val="1"/>
    </font>
    <font>
      <sz val="11"/>
      <color theme="1"/>
      <name val="Baskerville Old Face"/>
      <family val="1"/>
    </font>
    <font>
      <b/>
      <i/>
      <sz val="11"/>
      <color theme="1"/>
      <name val="Berlin Sans FB Demi"/>
      <family val="2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505050"/>
      </left>
      <right style="thin">
        <color rgb="FF505050"/>
      </right>
      <top style="thin">
        <color rgb="FF505050"/>
      </top>
      <bottom style="thin">
        <color rgb="FF505050"/>
      </bottom>
      <diagonal/>
    </border>
    <border>
      <left style="thin">
        <color rgb="FF505050"/>
      </left>
      <right style="thin">
        <color rgb="FF505050"/>
      </right>
      <top/>
      <bottom style="thin">
        <color rgb="FF505050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0" fontId="12" fillId="0" borderId="0"/>
  </cellStyleXfs>
  <cellXfs count="92">
    <xf numFmtId="0" fontId="0" fillId="0" borderId="0" xfId="0"/>
    <xf numFmtId="0" fontId="3" fillId="0" borderId="0" xfId="0" applyFont="1"/>
    <xf numFmtId="0" fontId="3" fillId="0" borderId="1" xfId="0" applyFont="1" applyBorder="1"/>
    <xf numFmtId="3" fontId="4" fillId="0" borderId="1" xfId="0" applyNumberFormat="1" applyFont="1" applyBorder="1" applyAlignment="1">
      <alignment horizontal="center"/>
    </xf>
    <xf numFmtId="3" fontId="3" fillId="3" borderId="1" xfId="0" applyNumberFormat="1" applyFont="1" applyFill="1" applyBorder="1"/>
    <xf numFmtId="0" fontId="3" fillId="0" borderId="12" xfId="0" applyFont="1" applyBorder="1" applyAlignment="1">
      <alignment horizontal="center" vertical="center"/>
    </xf>
    <xf numFmtId="3" fontId="3" fillId="0" borderId="12" xfId="0" applyNumberFormat="1" applyFont="1" applyBorder="1" applyAlignment="1">
      <alignment horizontal="center" vertical="center"/>
    </xf>
    <xf numFmtId="3" fontId="3" fillId="0" borderId="1" xfId="0" quotePrefix="1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3" fontId="3" fillId="0" borderId="1" xfId="0" applyNumberFormat="1" applyFont="1" applyBorder="1" applyAlignment="1">
      <alignment horizontal="center"/>
    </xf>
    <xf numFmtId="3" fontId="5" fillId="0" borderId="1" xfId="0" applyNumberFormat="1" applyFont="1" applyBorder="1" applyAlignment="1">
      <alignment horizontal="center"/>
    </xf>
    <xf numFmtId="3" fontId="3" fillId="0" borderId="1" xfId="0" applyNumberFormat="1" applyFont="1" applyBorder="1"/>
    <xf numFmtId="3" fontId="3" fillId="0" borderId="1" xfId="0" applyNumberFormat="1" applyFont="1" applyBorder="1" applyAlignment="1"/>
    <xf numFmtId="1" fontId="3" fillId="0" borderId="1" xfId="0" quotePrefix="1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3" fillId="0" borderId="4" xfId="0" applyNumberFormat="1" applyFont="1" applyBorder="1" applyAlignment="1">
      <alignment horizontal="center"/>
    </xf>
    <xf numFmtId="1" fontId="3" fillId="0" borderId="1" xfId="0" applyNumberFormat="1" applyFont="1" applyBorder="1"/>
    <xf numFmtId="3" fontId="3" fillId="0" borderId="3" xfId="0" applyNumberFormat="1" applyFont="1" applyBorder="1" applyAlignment="1">
      <alignment horizontal="center"/>
    </xf>
    <xf numFmtId="3" fontId="3" fillId="0" borderId="0" xfId="0" applyNumberFormat="1" applyFont="1"/>
    <xf numFmtId="1" fontId="3" fillId="0" borderId="10" xfId="0" applyNumberFormat="1" applyFont="1" applyBorder="1"/>
    <xf numFmtId="41" fontId="3" fillId="0" borderId="1" xfId="1" quotePrefix="1" applyFont="1" applyBorder="1" applyAlignment="1">
      <alignment horizontal="center"/>
    </xf>
    <xf numFmtId="41" fontId="3" fillId="0" borderId="1" xfId="1" applyFont="1" applyBorder="1" applyAlignment="1">
      <alignment horizontal="center"/>
    </xf>
    <xf numFmtId="1" fontId="4" fillId="0" borderId="2" xfId="0" applyNumberFormat="1" applyFont="1" applyBorder="1"/>
    <xf numFmtId="3" fontId="3" fillId="0" borderId="0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/>
    </xf>
    <xf numFmtId="1" fontId="2" fillId="0" borderId="1" xfId="0" applyNumberFormat="1" applyFont="1" applyBorder="1"/>
    <xf numFmtId="41" fontId="3" fillId="0" borderId="0" xfId="0" applyNumberFormat="1" applyFont="1"/>
    <xf numFmtId="1" fontId="3" fillId="0" borderId="5" xfId="0" applyNumberFormat="1" applyFont="1" applyBorder="1" applyAlignment="1">
      <alignment horizontal="center"/>
    </xf>
    <xf numFmtId="1" fontId="3" fillId="0" borderId="0" xfId="0" applyNumberFormat="1" applyFont="1" applyBorder="1"/>
    <xf numFmtId="41" fontId="3" fillId="0" borderId="0" xfId="1" applyFont="1" applyBorder="1" applyAlignment="1">
      <alignment horizontal="center"/>
    </xf>
    <xf numFmtId="1" fontId="3" fillId="0" borderId="0" xfId="0" applyNumberFormat="1" applyFont="1" applyBorder="1" applyAlignment="1">
      <alignment horizontal="center"/>
    </xf>
    <xf numFmtId="41" fontId="3" fillId="0" borderId="0" xfId="1" applyFont="1" applyBorder="1" applyAlignment="1"/>
    <xf numFmtId="1" fontId="3" fillId="0" borderId="7" xfId="0" applyNumberFormat="1" applyFont="1" applyBorder="1" applyAlignment="1">
      <alignment horizontal="center"/>
    </xf>
    <xf numFmtId="1" fontId="3" fillId="0" borderId="8" xfId="0" applyNumberFormat="1" applyFont="1" applyBorder="1"/>
    <xf numFmtId="1" fontId="3" fillId="0" borderId="9" xfId="0" applyNumberFormat="1" applyFont="1" applyBorder="1"/>
    <xf numFmtId="0" fontId="3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1" fontId="4" fillId="0" borderId="4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10" fillId="0" borderId="0" xfId="0" applyFont="1" applyAlignment="1">
      <alignment horizontal="center" vertical="top" wrapText="1"/>
    </xf>
    <xf numFmtId="0" fontId="9" fillId="0" borderId="1" xfId="0" applyFont="1" applyBorder="1"/>
    <xf numFmtId="1" fontId="4" fillId="0" borderId="1" xfId="0" applyNumberFormat="1" applyFont="1" applyBorder="1" applyAlignment="1">
      <alignment horizontal="center"/>
    </xf>
    <xf numFmtId="41" fontId="3" fillId="0" borderId="1" xfId="1" applyFont="1" applyBorder="1" applyAlignment="1"/>
    <xf numFmtId="41" fontId="3" fillId="0" borderId="1" xfId="1" quotePrefix="1" applyFont="1" applyBorder="1" applyAlignment="1">
      <alignment vertical="center"/>
    </xf>
    <xf numFmtId="3" fontId="4" fillId="0" borderId="1" xfId="0" applyNumberFormat="1" applyFont="1" applyBorder="1"/>
    <xf numFmtId="0" fontId="13" fillId="0" borderId="0" xfId="2" applyFont="1" applyBorder="1" applyAlignment="1"/>
    <xf numFmtId="0" fontId="14" fillId="0" borderId="0" xfId="2" applyFont="1" applyBorder="1" applyAlignment="1"/>
    <xf numFmtId="0" fontId="3" fillId="0" borderId="12" xfId="0" quotePrefix="1" applyFont="1" applyBorder="1" applyAlignment="1">
      <alignment horizontal="center" vertical="center"/>
    </xf>
    <xf numFmtId="3" fontId="3" fillId="0" borderId="12" xfId="0" quotePrefix="1" applyNumberFormat="1" applyFont="1" applyBorder="1" applyAlignment="1">
      <alignment horizontal="center" vertical="center"/>
    </xf>
    <xf numFmtId="41" fontId="3" fillId="0" borderId="1" xfId="1" quotePrefix="1" applyFont="1" applyBorder="1" applyAlignment="1">
      <alignment horizontal="left"/>
    </xf>
    <xf numFmtId="0" fontId="10" fillId="0" borderId="0" xfId="0" applyFont="1" applyAlignment="1">
      <alignment horizontal="center" vertical="top" wrapText="1"/>
    </xf>
    <xf numFmtId="0" fontId="10" fillId="0" borderId="0" xfId="0" applyFont="1" applyAlignment="1">
      <alignment vertical="top"/>
    </xf>
    <xf numFmtId="0" fontId="15" fillId="0" borderId="0" xfId="0" applyFont="1" applyAlignment="1">
      <alignment horizontal="center" vertical="top" wrapText="1"/>
    </xf>
    <xf numFmtId="0" fontId="4" fillId="0" borderId="0" xfId="0" applyFont="1"/>
    <xf numFmtId="1" fontId="4" fillId="0" borderId="7" xfId="0" applyNumberFormat="1" applyFont="1" applyBorder="1"/>
    <xf numFmtId="41" fontId="3" fillId="0" borderId="11" xfId="1" applyFont="1" applyBorder="1" applyAlignment="1">
      <alignment horizontal="center"/>
    </xf>
    <xf numFmtId="1" fontId="4" fillId="0" borderId="1" xfId="0" applyNumberFormat="1" applyFont="1" applyBorder="1"/>
    <xf numFmtId="3" fontId="3" fillId="0" borderId="1" xfId="0" applyNumberFormat="1" applyFont="1" applyBorder="1" applyAlignment="1">
      <alignment horizontal="center" vertical="center"/>
    </xf>
    <xf numFmtId="3" fontId="17" fillId="0" borderId="1" xfId="0" applyNumberFormat="1" applyFont="1" applyBorder="1" applyAlignment="1">
      <alignment horizontal="center"/>
    </xf>
    <xf numFmtId="3" fontId="18" fillId="0" borderId="1" xfId="0" applyNumberFormat="1" applyFont="1" applyBorder="1" applyAlignment="1">
      <alignment horizontal="center"/>
    </xf>
    <xf numFmtId="3" fontId="19" fillId="0" borderId="0" xfId="0" applyNumberFormat="1" applyFont="1" applyBorder="1" applyAlignment="1">
      <alignment horizontal="center"/>
    </xf>
    <xf numFmtId="3" fontId="19" fillId="0" borderId="6" xfId="0" applyNumberFormat="1" applyFont="1" applyBorder="1" applyAlignment="1">
      <alignment horizontal="center"/>
    </xf>
    <xf numFmtId="3" fontId="19" fillId="0" borderId="0" xfId="0" applyNumberFormat="1" applyFont="1" applyBorder="1"/>
    <xf numFmtId="3" fontId="19" fillId="0" borderId="6" xfId="0" applyNumberFormat="1" applyFont="1" applyBorder="1"/>
    <xf numFmtId="164" fontId="3" fillId="0" borderId="12" xfId="0" quotePrefix="1" applyNumberFormat="1" applyFont="1" applyBorder="1" applyAlignment="1">
      <alignment horizontal="center" vertical="center"/>
    </xf>
    <xf numFmtId="164" fontId="3" fillId="0" borderId="12" xfId="0" quotePrefix="1" applyNumberFormat="1" applyFont="1" applyBorder="1" applyAlignment="1">
      <alignment vertical="center"/>
    </xf>
    <xf numFmtId="3" fontId="3" fillId="0" borderId="1" xfId="0" quotePrefix="1" applyNumberFormat="1" applyFont="1" applyBorder="1" applyAlignment="1">
      <alignment horizontal="center" vertical="center"/>
    </xf>
    <xf numFmtId="3" fontId="20" fillId="0" borderId="1" xfId="0" applyNumberFormat="1" applyFont="1" applyBorder="1" applyAlignment="1">
      <alignment horizontal="center"/>
    </xf>
    <xf numFmtId="41" fontId="20" fillId="0" borderId="1" xfId="1" applyFont="1" applyBorder="1" applyAlignment="1">
      <alignment horizontal="center"/>
    </xf>
    <xf numFmtId="41" fontId="3" fillId="0" borderId="1" xfId="1" quotePrefix="1" applyFont="1" applyBorder="1" applyAlignment="1">
      <alignment horizontal="center" vertical="center"/>
    </xf>
    <xf numFmtId="3" fontId="3" fillId="0" borderId="1" xfId="0" applyNumberFormat="1" applyFont="1" applyBorder="1" applyAlignment="1">
      <alignment vertical="center"/>
    </xf>
    <xf numFmtId="41" fontId="3" fillId="0" borderId="11" xfId="1" applyFont="1" applyBorder="1" applyAlignment="1"/>
    <xf numFmtId="3" fontId="8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21" fillId="0" borderId="13" xfId="0" applyFont="1" applyBorder="1" applyAlignment="1">
      <alignment horizontal="right" vertical="center"/>
    </xf>
    <xf numFmtId="3" fontId="21" fillId="0" borderId="13" xfId="0" applyNumberFormat="1" applyFont="1" applyBorder="1" applyAlignment="1">
      <alignment horizontal="right" vertical="center"/>
    </xf>
    <xf numFmtId="0" fontId="21" fillId="0" borderId="13" xfId="0" applyFont="1" applyBorder="1" applyAlignment="1">
      <alignment horizontal="center" vertical="center"/>
    </xf>
    <xf numFmtId="3" fontId="21" fillId="0" borderId="13" xfId="0" applyNumberFormat="1" applyFont="1" applyBorder="1" applyAlignment="1">
      <alignment horizontal="center" vertical="center"/>
    </xf>
    <xf numFmtId="0" fontId="10" fillId="0" borderId="0" xfId="0" applyFont="1" applyAlignment="1">
      <alignment horizontal="center" vertical="top" wrapText="1"/>
    </xf>
    <xf numFmtId="0" fontId="11" fillId="0" borderId="0" xfId="0" applyFont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1" fontId="8" fillId="2" borderId="0" xfId="0" applyNumberFormat="1" applyFont="1" applyFill="1" applyBorder="1" applyAlignment="1">
      <alignment horizontal="center"/>
    </xf>
    <xf numFmtId="3" fontId="18" fillId="2" borderId="0" xfId="0" applyNumberFormat="1" applyFont="1" applyFill="1" applyBorder="1" applyAlignment="1">
      <alignment horizontal="center"/>
    </xf>
    <xf numFmtId="3" fontId="18" fillId="2" borderId="6" xfId="0" applyNumberFormat="1" applyFont="1" applyFill="1" applyBorder="1" applyAlignment="1">
      <alignment horizontal="center"/>
    </xf>
    <xf numFmtId="0" fontId="16" fillId="0" borderId="0" xfId="0" applyFont="1" applyAlignment="1">
      <alignment horizontal="center" vertical="top" wrapText="1"/>
    </xf>
    <xf numFmtId="0" fontId="14" fillId="0" borderId="0" xfId="2" applyFont="1" applyBorder="1" applyAlignment="1">
      <alignment horizontal="center"/>
    </xf>
    <xf numFmtId="1" fontId="18" fillId="2" borderId="0" xfId="0" applyNumberFormat="1" applyFont="1" applyFill="1" applyBorder="1" applyAlignment="1">
      <alignment horizontal="center"/>
    </xf>
  </cellXfs>
  <cellStyles count="3">
    <cellStyle name="Comma [0]" xfId="1" builtinId="6"/>
    <cellStyle name="Normal" xfId="0" builtinId="0"/>
    <cellStyle name="Normal 7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externalLink" Target="externalLinks/externalLink8.xml"/><Relationship Id="rId18" Type="http://schemas.openxmlformats.org/officeDocument/2006/relationships/externalLink" Target="externalLinks/externalLink13.xml"/><Relationship Id="rId26" Type="http://schemas.openxmlformats.org/officeDocument/2006/relationships/externalLink" Target="externalLinks/externalLink2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6.xml"/><Relationship Id="rId7" Type="http://schemas.openxmlformats.org/officeDocument/2006/relationships/externalLink" Target="externalLinks/externalLink2.xml"/><Relationship Id="rId12" Type="http://schemas.openxmlformats.org/officeDocument/2006/relationships/externalLink" Target="externalLinks/externalLink7.xml"/><Relationship Id="rId17" Type="http://schemas.openxmlformats.org/officeDocument/2006/relationships/externalLink" Target="externalLinks/externalLink12.xml"/><Relationship Id="rId25" Type="http://schemas.openxmlformats.org/officeDocument/2006/relationships/externalLink" Target="externalLinks/externalLink20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1.xml"/><Relationship Id="rId20" Type="http://schemas.openxmlformats.org/officeDocument/2006/relationships/externalLink" Target="externalLinks/externalLink15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24" Type="http://schemas.openxmlformats.org/officeDocument/2006/relationships/externalLink" Target="externalLinks/externalLink19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0.xml"/><Relationship Id="rId23" Type="http://schemas.openxmlformats.org/officeDocument/2006/relationships/externalLink" Target="externalLinks/externalLink18.xml"/><Relationship Id="rId28" Type="http://schemas.openxmlformats.org/officeDocument/2006/relationships/styles" Target="styles.xml"/><Relationship Id="rId10" Type="http://schemas.openxmlformats.org/officeDocument/2006/relationships/externalLink" Target="externalLinks/externalLink5.xml"/><Relationship Id="rId19" Type="http://schemas.openxmlformats.org/officeDocument/2006/relationships/externalLink" Target="externalLinks/externalLink1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externalLink" Target="externalLinks/externalLink9.xml"/><Relationship Id="rId22" Type="http://schemas.openxmlformats.org/officeDocument/2006/relationships/externalLink" Target="externalLinks/externalLink17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ATA%20WISMAN/DATA%20WISMAN%20BARU%20JANUARI%202025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DATA%20WISNU/DATA%20WISNU%20BARU%20MEI%202025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DATA%20WISMAN/DATA%20WISMAN%20BARU%20-%20JUNI%202025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DATA%20WISNU/DATA%20WISNU%20BARU%20JUNI%202025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DATA%20WISMAN/DATA%20WISMAN%20BARU%20-%20AGUSTUS%202025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DATA%20WISNU/DATA%20WISNU%20BARU%20AGUSTUS%202025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DATA%20WISMAN/DATA%20WISMAN%20BARU%20-NOPEMBER%202025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DATA%20WISNU/DATA%20WISNU%20BARU%20-NOPEMBER%202025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DATA%20WISMAN/DATA%20WISMAN%20BARU%20-%20DESEMBER%202025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DATA%20WISNU/DATA%20WISNU%20BARU%20DESEMBER%202025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DATA%20WISMAN/DATA%20WISMAN%20BARU%20-OKTOBER%2020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DATA%20WISNU/DATA%20WISNU%20BARU%20JANUARI%202025.xls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DATA%20WISNU/DATA%20WISNU%20BARU%20SEPTEMBER%202025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DATA%20WISMAN/DATA%20WISMAN%20BARU%20-%20SEPTEMBER%202025%20-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DATA%20WISMAN/DATA%20WISMAN%20BARU%20-%20FEBRUARI%202025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DATA%20WISNU/DATA%20WISNU%20BARU%20FEBRUARI%202025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DATA%20WISMAN/DATA%20WISMAN%20BARU%20-%20MARET%202025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DATA%20WISNU/DATA%20WISNU%20BARU%20MARET%202025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DATA%20WISMAN/DATA%20WISMAN%20BARU%20-%20APRIL%202025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DATA%20WISNU/DATA%20WISNU%20BARU%20APRIL%202025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DATA%20WISMAN/DATA%20WISMAN%20BARU%20-%20MEI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KIT SURGA"/>
      <sheetName val="BESAKIH"/>
      <sheetName val="TIRTAGANGGA"/>
      <sheetName val="TAMAN UJUNG"/>
      <sheetName val="TENGANAN"/>
      <sheetName val="YEH MALET"/>
      <sheetName val="LEMPUYANG"/>
      <sheetName val="BUKIT CEMARA"/>
      <sheetName val="TULAMBEN"/>
      <sheetName val="CANDIDASA"/>
      <sheetName val="EDELWEIS"/>
      <sheetName val="PURI AGUNG"/>
      <sheetName val="BUKIT ASAH"/>
      <sheetName val="D.PENABAN"/>
      <sheetName val="MAHAGANGGA"/>
      <sheetName val="PUTUNG"/>
    </sheetNames>
    <sheetDataSet>
      <sheetData sheetId="0">
        <row r="44">
          <cell r="H44">
            <v>305</v>
          </cell>
        </row>
      </sheetData>
      <sheetData sheetId="1">
        <row r="44">
          <cell r="H44">
            <v>8716</v>
          </cell>
        </row>
      </sheetData>
      <sheetData sheetId="2">
        <row r="44">
          <cell r="C44">
            <v>24846</v>
          </cell>
        </row>
      </sheetData>
      <sheetData sheetId="3">
        <row r="44">
          <cell r="H44">
            <v>5751</v>
          </cell>
        </row>
      </sheetData>
      <sheetData sheetId="4">
        <row r="44">
          <cell r="C44">
            <v>1438</v>
          </cell>
        </row>
      </sheetData>
      <sheetData sheetId="5">
        <row r="44">
          <cell r="C44">
            <v>30</v>
          </cell>
        </row>
      </sheetData>
      <sheetData sheetId="6">
        <row r="44">
          <cell r="H44">
            <v>11565</v>
          </cell>
        </row>
      </sheetData>
      <sheetData sheetId="7">
        <row r="44">
          <cell r="C44">
            <v>0</v>
          </cell>
        </row>
      </sheetData>
      <sheetData sheetId="8">
        <row r="44">
          <cell r="H44">
            <v>2015</v>
          </cell>
        </row>
      </sheetData>
      <sheetData sheetId="9">
        <row r="44">
          <cell r="C44">
            <v>264</v>
          </cell>
        </row>
      </sheetData>
      <sheetData sheetId="10">
        <row r="44">
          <cell r="H44">
            <v>0</v>
          </cell>
        </row>
      </sheetData>
      <sheetData sheetId="11">
        <row r="44">
          <cell r="C44">
            <v>225</v>
          </cell>
        </row>
      </sheetData>
      <sheetData sheetId="12">
        <row r="44">
          <cell r="H44">
            <v>5176</v>
          </cell>
        </row>
      </sheetData>
      <sheetData sheetId="13">
        <row r="44">
          <cell r="H44">
            <v>50</v>
          </cell>
        </row>
      </sheetData>
      <sheetData sheetId="14">
        <row r="44">
          <cell r="H44">
            <v>228</v>
          </cell>
        </row>
      </sheetData>
      <sheetData sheetId="15">
        <row r="44">
          <cell r="H44">
            <v>247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DELWEIS"/>
      <sheetName val="BUKIT SURGA"/>
      <sheetName val="BESAKIH"/>
      <sheetName val="TIRTAGANGGA"/>
      <sheetName val="TAMAN UJUNG"/>
      <sheetName val="TENGANAN"/>
      <sheetName val="YEH MALET"/>
      <sheetName val="LEMPUYANG"/>
      <sheetName val="BUKIT CEMARA"/>
      <sheetName val="PUTUNG"/>
      <sheetName val="TULAMBEN"/>
      <sheetName val="CANDIDASA"/>
      <sheetName val="BUKIT ASAH"/>
      <sheetName val="PURI AGUNG"/>
      <sheetName val="PENABAN"/>
      <sheetName val="MAHAGANGGA"/>
    </sheetNames>
    <sheetDataSet>
      <sheetData sheetId="0">
        <row r="44">
          <cell r="H44">
            <v>95</v>
          </cell>
        </row>
      </sheetData>
      <sheetData sheetId="1">
        <row r="44">
          <cell r="H44">
            <v>520</v>
          </cell>
        </row>
      </sheetData>
      <sheetData sheetId="2">
        <row r="44">
          <cell r="H44">
            <v>1430</v>
          </cell>
        </row>
      </sheetData>
      <sheetData sheetId="3">
        <row r="44">
          <cell r="H44">
            <v>3619</v>
          </cell>
        </row>
      </sheetData>
      <sheetData sheetId="4">
        <row r="44">
          <cell r="H44">
            <v>4136</v>
          </cell>
        </row>
      </sheetData>
      <sheetData sheetId="5">
        <row r="44">
          <cell r="H44">
            <v>501</v>
          </cell>
        </row>
      </sheetData>
      <sheetData sheetId="6">
        <row r="44">
          <cell r="H44">
            <v>2430</v>
          </cell>
        </row>
      </sheetData>
      <sheetData sheetId="7">
        <row r="44">
          <cell r="H44">
            <v>651</v>
          </cell>
        </row>
      </sheetData>
      <sheetData sheetId="8"/>
      <sheetData sheetId="9">
        <row r="44">
          <cell r="H44">
            <v>143</v>
          </cell>
        </row>
      </sheetData>
      <sheetData sheetId="10">
        <row r="44">
          <cell r="H44">
            <v>480</v>
          </cell>
        </row>
      </sheetData>
      <sheetData sheetId="11">
        <row r="44">
          <cell r="H44">
            <v>277</v>
          </cell>
        </row>
      </sheetData>
      <sheetData sheetId="12">
        <row r="44">
          <cell r="H44">
            <v>9999</v>
          </cell>
        </row>
      </sheetData>
      <sheetData sheetId="13">
        <row r="44">
          <cell r="H44">
            <v>32</v>
          </cell>
        </row>
      </sheetData>
      <sheetData sheetId="14">
        <row r="44">
          <cell r="H44">
            <v>79</v>
          </cell>
        </row>
      </sheetData>
      <sheetData sheetId="15">
        <row r="44">
          <cell r="H44">
            <v>90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KIT SURGA"/>
      <sheetName val="BESAKIH"/>
      <sheetName val="TIRTAGANGGA"/>
      <sheetName val="TAMAN UJUNG"/>
      <sheetName val="TENGANAN"/>
      <sheetName val="YEH MALET"/>
      <sheetName val="LEMPUYANG"/>
      <sheetName val="BUKIT CEMARA"/>
      <sheetName val="PUTUNG"/>
      <sheetName val="TULAMBEN"/>
      <sheetName val="CANDIDASA"/>
      <sheetName val="BUKIT ASAH"/>
      <sheetName val="EDELWEIS"/>
      <sheetName val="PURI AGUNG"/>
      <sheetName val="D.PENABAN"/>
      <sheetName val="MAHAGANGGA"/>
    </sheetNames>
    <sheetDataSet>
      <sheetData sheetId="0">
        <row r="43">
          <cell r="H43">
            <v>327</v>
          </cell>
        </row>
      </sheetData>
      <sheetData sheetId="1">
        <row r="43">
          <cell r="H43">
            <v>17654</v>
          </cell>
        </row>
      </sheetData>
      <sheetData sheetId="2">
        <row r="43">
          <cell r="H43">
            <v>38342</v>
          </cell>
        </row>
      </sheetData>
      <sheetData sheetId="3">
        <row r="42">
          <cell r="H42">
            <v>9266</v>
          </cell>
        </row>
      </sheetData>
      <sheetData sheetId="4">
        <row r="43">
          <cell r="H43">
            <v>2348</v>
          </cell>
        </row>
      </sheetData>
      <sheetData sheetId="5">
        <row r="43">
          <cell r="H43">
            <v>30</v>
          </cell>
        </row>
      </sheetData>
      <sheetData sheetId="6">
        <row r="43">
          <cell r="H43">
            <v>16706</v>
          </cell>
        </row>
      </sheetData>
      <sheetData sheetId="7">
        <row r="43">
          <cell r="H43">
            <v>12</v>
          </cell>
        </row>
      </sheetData>
      <sheetData sheetId="8">
        <row r="43">
          <cell r="H43">
            <v>319</v>
          </cell>
        </row>
      </sheetData>
      <sheetData sheetId="9">
        <row r="43">
          <cell r="H43">
            <v>3400</v>
          </cell>
        </row>
      </sheetData>
      <sheetData sheetId="10"/>
      <sheetData sheetId="11">
        <row r="43">
          <cell r="H43">
            <v>6888</v>
          </cell>
        </row>
      </sheetData>
      <sheetData sheetId="12"/>
      <sheetData sheetId="13">
        <row r="43">
          <cell r="H43">
            <v>329</v>
          </cell>
        </row>
      </sheetData>
      <sheetData sheetId="14">
        <row r="43">
          <cell r="H43">
            <v>60</v>
          </cell>
        </row>
      </sheetData>
      <sheetData sheetId="15">
        <row r="43">
          <cell r="H43">
            <v>352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DELWEIS"/>
      <sheetName val="BUKIT SURGA"/>
      <sheetName val="BESAKIH"/>
      <sheetName val="TIRTAGANGGA"/>
      <sheetName val="TAMAN UJUNG"/>
      <sheetName val="TENGANAN"/>
      <sheetName val="YEH MALET"/>
      <sheetName val="LEMPUYANG"/>
      <sheetName val="BUKIT CEMARA"/>
      <sheetName val="PUTUNG"/>
      <sheetName val="TULAMBEN"/>
      <sheetName val="CANDIDASA"/>
      <sheetName val="BUKIT ASAH"/>
      <sheetName val="PURI AGUNG"/>
      <sheetName val="PENABAN"/>
      <sheetName val="MAHAGANGGA"/>
    </sheetNames>
    <sheetDataSet>
      <sheetData sheetId="0">
        <row r="43">
          <cell r="H43">
            <v>150</v>
          </cell>
        </row>
      </sheetData>
      <sheetData sheetId="1">
        <row r="43">
          <cell r="H43">
            <v>874</v>
          </cell>
        </row>
      </sheetData>
      <sheetData sheetId="2">
        <row r="43">
          <cell r="H43">
            <v>1864</v>
          </cell>
        </row>
      </sheetData>
      <sheetData sheetId="3">
        <row r="43">
          <cell r="H43">
            <v>4207</v>
          </cell>
        </row>
      </sheetData>
      <sheetData sheetId="4">
        <row r="43">
          <cell r="H43">
            <v>7171</v>
          </cell>
        </row>
      </sheetData>
      <sheetData sheetId="5">
        <row r="43">
          <cell r="H43">
            <v>1002</v>
          </cell>
        </row>
      </sheetData>
      <sheetData sheetId="6">
        <row r="43">
          <cell r="H43">
            <v>1013</v>
          </cell>
        </row>
      </sheetData>
      <sheetData sheetId="7">
        <row r="43">
          <cell r="H43">
            <v>695</v>
          </cell>
        </row>
      </sheetData>
      <sheetData sheetId="8">
        <row r="43">
          <cell r="H43">
            <v>87</v>
          </cell>
        </row>
      </sheetData>
      <sheetData sheetId="9">
        <row r="43">
          <cell r="H43">
            <v>217</v>
          </cell>
        </row>
      </sheetData>
      <sheetData sheetId="10"/>
      <sheetData sheetId="11"/>
      <sheetData sheetId="12">
        <row r="43">
          <cell r="H43">
            <v>9941</v>
          </cell>
        </row>
      </sheetData>
      <sheetData sheetId="13">
        <row r="43">
          <cell r="H43">
            <v>138</v>
          </cell>
        </row>
      </sheetData>
      <sheetData sheetId="14">
        <row r="43">
          <cell r="H43">
            <v>536</v>
          </cell>
        </row>
      </sheetData>
      <sheetData sheetId="15">
        <row r="43">
          <cell r="H43">
            <v>206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KIT SURGA"/>
      <sheetName val="BESAKIH"/>
      <sheetName val="TIRTAGANGGA"/>
      <sheetName val="TAMAN UJUNG"/>
      <sheetName val="TENGANAN"/>
      <sheetName val="YEH MALET"/>
      <sheetName val="LEMPUYANG"/>
      <sheetName val="BUKIT CEMARA"/>
      <sheetName val="JEMELUK"/>
      <sheetName val="PUTUNG"/>
      <sheetName val="TULAMBEN"/>
      <sheetName val="CANDIDASA"/>
      <sheetName val="BUKIT ASAH"/>
      <sheetName val="EDELWEIS"/>
      <sheetName val="D.PENABAN"/>
      <sheetName val="MAHAGANGGA"/>
      <sheetName val="PADANGBAI"/>
      <sheetName val="PURI KRGASEM"/>
      <sheetName val="TELAGA SURYA"/>
      <sheetName val="TELAGA WAJA"/>
      <sheetName val="JAGASATRU &amp; BRAHMA"/>
      <sheetName val="GUNGGUNG ADVENTURE"/>
      <sheetName val="AGRO SALAK"/>
      <sheetName val="SANGHYANG DEDARI"/>
      <sheetName val="SELUMBUNG ATV"/>
      <sheetName val="PANTAI GEROMBONG"/>
      <sheetName val="SAMSARA"/>
      <sheetName val="PUCAK LUAH SANTHI"/>
      <sheetName val="TUKAD SAYUNG"/>
      <sheetName val="PANTAI LABUHAN"/>
    </sheetNames>
    <sheetDataSet>
      <sheetData sheetId="0">
        <row r="44">
          <cell r="H44">
            <v>593</v>
          </cell>
        </row>
      </sheetData>
      <sheetData sheetId="1">
        <row r="44">
          <cell r="C44">
            <v>34988</v>
          </cell>
        </row>
      </sheetData>
      <sheetData sheetId="2">
        <row r="44">
          <cell r="H44">
            <v>51513</v>
          </cell>
        </row>
      </sheetData>
      <sheetData sheetId="3">
        <row r="43">
          <cell r="H43">
            <v>11017</v>
          </cell>
        </row>
      </sheetData>
      <sheetData sheetId="4">
        <row r="44">
          <cell r="H44">
            <v>4624</v>
          </cell>
        </row>
      </sheetData>
      <sheetData sheetId="5">
        <row r="44">
          <cell r="H44">
            <v>2052</v>
          </cell>
        </row>
      </sheetData>
      <sheetData sheetId="6">
        <row r="44">
          <cell r="H44">
            <v>19124</v>
          </cell>
        </row>
      </sheetData>
      <sheetData sheetId="7"/>
      <sheetData sheetId="8"/>
      <sheetData sheetId="9">
        <row r="44">
          <cell r="H44">
            <v>39</v>
          </cell>
        </row>
      </sheetData>
      <sheetData sheetId="10">
        <row r="44">
          <cell r="H44">
            <v>5830</v>
          </cell>
        </row>
      </sheetData>
      <sheetData sheetId="11">
        <row r="44">
          <cell r="H44">
            <v>130</v>
          </cell>
        </row>
      </sheetData>
      <sheetData sheetId="12">
        <row r="44">
          <cell r="H44">
            <v>10213</v>
          </cell>
        </row>
      </sheetData>
      <sheetData sheetId="13">
        <row r="44">
          <cell r="H44">
            <v>46</v>
          </cell>
        </row>
      </sheetData>
      <sheetData sheetId="14">
        <row r="44">
          <cell r="H44">
            <v>146</v>
          </cell>
        </row>
      </sheetData>
      <sheetData sheetId="15">
        <row r="44">
          <cell r="H44">
            <v>571</v>
          </cell>
        </row>
      </sheetData>
      <sheetData sheetId="16">
        <row r="44">
          <cell r="C44">
            <v>1102</v>
          </cell>
        </row>
      </sheetData>
      <sheetData sheetId="17">
        <row r="44">
          <cell r="H44">
            <v>779</v>
          </cell>
        </row>
      </sheetData>
      <sheetData sheetId="18">
        <row r="44">
          <cell r="H44">
            <v>38</v>
          </cell>
        </row>
      </sheetData>
      <sheetData sheetId="19"/>
      <sheetData sheetId="20">
        <row r="44">
          <cell r="H44">
            <v>220</v>
          </cell>
        </row>
      </sheetData>
      <sheetData sheetId="21">
        <row r="44">
          <cell r="H44">
            <v>230</v>
          </cell>
        </row>
      </sheetData>
      <sheetData sheetId="22">
        <row r="44">
          <cell r="H44">
            <v>2024</v>
          </cell>
        </row>
      </sheetData>
      <sheetData sheetId="23">
        <row r="44">
          <cell r="H44">
            <v>17</v>
          </cell>
        </row>
      </sheetData>
      <sheetData sheetId="24">
        <row r="44">
          <cell r="H44">
            <v>35</v>
          </cell>
        </row>
      </sheetData>
      <sheetData sheetId="25">
        <row r="44">
          <cell r="H44">
            <v>821</v>
          </cell>
        </row>
      </sheetData>
      <sheetData sheetId="26"/>
      <sheetData sheetId="27">
        <row r="44">
          <cell r="H44">
            <v>8275</v>
          </cell>
        </row>
      </sheetData>
      <sheetData sheetId="28">
        <row r="44">
          <cell r="H44">
            <v>60</v>
          </cell>
        </row>
      </sheetData>
      <sheetData sheetId="29">
        <row r="44">
          <cell r="C44">
            <v>4439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DELWEIS"/>
      <sheetName val="BUKIT SURGA"/>
      <sheetName val="BESAKIH"/>
      <sheetName val="TIRTAGANGGA"/>
      <sheetName val="TAMAN UJUNG"/>
      <sheetName val="TENGANAN"/>
      <sheetName val="YEH MALET"/>
      <sheetName val="LEMPUYANG"/>
      <sheetName val="BUKIT CEMARA"/>
      <sheetName val="PUTUNG"/>
      <sheetName val="BUKIT ASAH"/>
      <sheetName val="PENABAN"/>
      <sheetName val="MAHAGANGGA"/>
      <sheetName val="PADANGBAI"/>
      <sheetName val="PURI KARANGASEM"/>
      <sheetName val="TELAGA SURYA"/>
      <sheetName val="JAGA SATRU&amp;PATUNG BRAHMA"/>
      <sheetName val="SELUMBUNG ATV"/>
      <sheetName val="PANTAI GEROMBONG"/>
      <sheetName val="SAMSARA"/>
      <sheetName val="PUCAK LUAH SANTHI"/>
      <sheetName val="TUKAD SAYUNG"/>
      <sheetName val="PANTAI LABUHAN"/>
      <sheetName val="AGRO SALAK"/>
      <sheetName val="SANGHYANG DEDARI"/>
      <sheetName val="CANDIDASA"/>
    </sheetNames>
    <sheetDataSet>
      <sheetData sheetId="0">
        <row r="44">
          <cell r="H44">
            <v>150</v>
          </cell>
        </row>
      </sheetData>
      <sheetData sheetId="1">
        <row r="44">
          <cell r="H44">
            <v>572</v>
          </cell>
        </row>
      </sheetData>
      <sheetData sheetId="2">
        <row r="44">
          <cell r="C44">
            <v>1675</v>
          </cell>
        </row>
      </sheetData>
      <sheetData sheetId="3">
        <row r="44">
          <cell r="H44">
            <v>2663</v>
          </cell>
        </row>
      </sheetData>
      <sheetData sheetId="4">
        <row r="44">
          <cell r="H44">
            <v>2985</v>
          </cell>
        </row>
      </sheetData>
      <sheetData sheetId="5">
        <row r="44">
          <cell r="H44">
            <v>419</v>
          </cell>
        </row>
      </sheetData>
      <sheetData sheetId="6">
        <row r="44">
          <cell r="H44">
            <v>831</v>
          </cell>
        </row>
      </sheetData>
      <sheetData sheetId="7">
        <row r="44">
          <cell r="H44">
            <v>458</v>
          </cell>
        </row>
      </sheetData>
      <sheetData sheetId="8"/>
      <sheetData sheetId="9">
        <row r="44">
          <cell r="H44">
            <v>15</v>
          </cell>
        </row>
      </sheetData>
      <sheetData sheetId="10">
        <row r="44">
          <cell r="H44">
            <v>8682</v>
          </cell>
        </row>
      </sheetData>
      <sheetData sheetId="11">
        <row r="44">
          <cell r="H44">
            <v>285</v>
          </cell>
        </row>
      </sheetData>
      <sheetData sheetId="12">
        <row r="44">
          <cell r="H44">
            <v>87</v>
          </cell>
        </row>
      </sheetData>
      <sheetData sheetId="13">
        <row r="44">
          <cell r="H44">
            <v>555</v>
          </cell>
        </row>
      </sheetData>
      <sheetData sheetId="14">
        <row r="44">
          <cell r="H44">
            <v>18</v>
          </cell>
        </row>
      </sheetData>
      <sheetData sheetId="15">
        <row r="44">
          <cell r="H44">
            <v>2358</v>
          </cell>
        </row>
      </sheetData>
      <sheetData sheetId="16">
        <row r="44">
          <cell r="H44">
            <v>20</v>
          </cell>
        </row>
      </sheetData>
      <sheetData sheetId="17">
        <row r="44">
          <cell r="D44">
            <v>0</v>
          </cell>
        </row>
      </sheetData>
      <sheetData sheetId="18"/>
      <sheetData sheetId="19"/>
      <sheetData sheetId="20"/>
      <sheetData sheetId="21"/>
      <sheetData sheetId="22"/>
      <sheetData sheetId="23">
        <row r="44">
          <cell r="H44">
            <v>40</v>
          </cell>
        </row>
      </sheetData>
      <sheetData sheetId="24"/>
      <sheetData sheetId="25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SAKIH"/>
      <sheetName val="TIRTA GANGGA"/>
      <sheetName val="TAMAN EDELWIES"/>
      <sheetName val="YEH MALET"/>
      <sheetName val="LEMPUYANG"/>
      <sheetName val="HALLO ATV SELUMBUNG"/>
      <sheetName val="JAGASATRU"/>
      <sheetName val="PADANG BAI"/>
      <sheetName val="TENGANAN"/>
      <sheetName val="PANTAI GEROMBONG"/>
      <sheetName val="TAMAN UJUNG"/>
      <sheetName val="GUNGGUNG ADVENTURE"/>
      <sheetName val="LABUHAN BATURINGGIT"/>
      <sheetName val="TUKAD SAYUNG"/>
      <sheetName val="PUTUNG"/>
      <sheetName val="TELAGA SURYA"/>
      <sheetName val="TULAMBEN"/>
      <sheetName val="AGRO SALAK"/>
      <sheetName val="MAHAGANGGA"/>
      <sheetName val="SANGHYANG DEDARI"/>
      <sheetName val="BUKIT ASAH"/>
      <sheetName val="DUKUH PENABAN"/>
      <sheetName val="BUKIT SURGA"/>
      <sheetName val="BUKIT CEMARA"/>
      <sheetName val="PURI KRASEM"/>
    </sheetNames>
    <sheetDataSet>
      <sheetData sheetId="0">
        <row r="43">
          <cell r="H43">
            <v>11910</v>
          </cell>
        </row>
      </sheetData>
      <sheetData sheetId="1">
        <row r="43">
          <cell r="C43">
            <v>24506</v>
          </cell>
        </row>
      </sheetData>
      <sheetData sheetId="2"/>
      <sheetData sheetId="3">
        <row r="43">
          <cell r="H43">
            <v>596</v>
          </cell>
        </row>
      </sheetData>
      <sheetData sheetId="4"/>
      <sheetData sheetId="5">
        <row r="43">
          <cell r="H43">
            <v>8</v>
          </cell>
        </row>
      </sheetData>
      <sheetData sheetId="6">
        <row r="43">
          <cell r="H43">
            <v>120</v>
          </cell>
        </row>
      </sheetData>
      <sheetData sheetId="7">
        <row r="43">
          <cell r="C43">
            <v>280</v>
          </cell>
        </row>
      </sheetData>
      <sheetData sheetId="8">
        <row r="43">
          <cell r="H43">
            <v>1590</v>
          </cell>
        </row>
      </sheetData>
      <sheetData sheetId="9">
        <row r="43">
          <cell r="H43">
            <v>558</v>
          </cell>
        </row>
      </sheetData>
      <sheetData sheetId="10">
        <row r="43">
          <cell r="H43">
            <v>4700</v>
          </cell>
        </row>
      </sheetData>
      <sheetData sheetId="11">
        <row r="43">
          <cell r="C43">
            <v>44</v>
          </cell>
        </row>
      </sheetData>
      <sheetData sheetId="12">
        <row r="43">
          <cell r="C43">
            <v>467</v>
          </cell>
        </row>
      </sheetData>
      <sheetData sheetId="13">
        <row r="43">
          <cell r="H43">
            <v>14</v>
          </cell>
        </row>
      </sheetData>
      <sheetData sheetId="14"/>
      <sheetData sheetId="15">
        <row r="43">
          <cell r="H43">
            <v>151</v>
          </cell>
        </row>
      </sheetData>
      <sheetData sheetId="16"/>
      <sheetData sheetId="17"/>
      <sheetData sheetId="18"/>
      <sheetData sheetId="19"/>
      <sheetData sheetId="20">
        <row r="43">
          <cell r="C43">
            <v>1360</v>
          </cell>
        </row>
      </sheetData>
      <sheetData sheetId="21">
        <row r="43">
          <cell r="H43">
            <v>48</v>
          </cell>
        </row>
      </sheetData>
      <sheetData sheetId="22">
        <row r="43">
          <cell r="H43">
            <v>287</v>
          </cell>
        </row>
      </sheetData>
      <sheetData sheetId="23">
        <row r="43">
          <cell r="H43">
            <v>60</v>
          </cell>
        </row>
      </sheetData>
      <sheetData sheetId="24">
        <row r="43">
          <cell r="C43">
            <v>236</v>
          </cell>
        </row>
      </sheetData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SAKIH"/>
      <sheetName val="TIRTA GANGGA"/>
      <sheetName val="TAMAN EDELWIES"/>
      <sheetName val="YEH MALET"/>
      <sheetName val="LEMPUYANG"/>
      <sheetName val="HALLO ATV SELUMBUNG"/>
      <sheetName val="JAGASATRU"/>
      <sheetName val="PADANG BAI"/>
      <sheetName val="TENGANAN"/>
      <sheetName val="PANTAI GEROMBONG"/>
      <sheetName val="TAMAN UJUNG"/>
      <sheetName val="GUNGGUNG ADVENTURE"/>
      <sheetName val="LABUHAN BATURINGGIT"/>
      <sheetName val="TUKAD SAYUNG"/>
      <sheetName val="PUTUNG"/>
      <sheetName val="TELAGA SURYA"/>
      <sheetName val="AGRO SALAK"/>
      <sheetName val="MAHAGANGGA"/>
      <sheetName val="Sanghyang Dedari"/>
      <sheetName val="Bukit Asah"/>
      <sheetName val="DUKUH PENABAN"/>
      <sheetName val="BUKIT SURGA"/>
      <sheetName val="BUKIT CEMARA"/>
      <sheetName val="PURI KRGASEM"/>
    </sheetNames>
    <sheetDataSet>
      <sheetData sheetId="0">
        <row r="43">
          <cell r="H43">
            <v>804</v>
          </cell>
        </row>
      </sheetData>
      <sheetData sheetId="1">
        <row r="43">
          <cell r="C43">
            <v>3901</v>
          </cell>
        </row>
      </sheetData>
      <sheetData sheetId="2"/>
      <sheetData sheetId="3">
        <row r="43">
          <cell r="H43">
            <v>2356</v>
          </cell>
        </row>
      </sheetData>
      <sheetData sheetId="4"/>
      <sheetData sheetId="5"/>
      <sheetData sheetId="6"/>
      <sheetData sheetId="7">
        <row r="43">
          <cell r="C43">
            <v>553</v>
          </cell>
        </row>
      </sheetData>
      <sheetData sheetId="8">
        <row r="43">
          <cell r="H43">
            <v>574</v>
          </cell>
        </row>
      </sheetData>
      <sheetData sheetId="9"/>
      <sheetData sheetId="10">
        <row r="43">
          <cell r="H43">
            <v>4450</v>
          </cell>
        </row>
      </sheetData>
      <sheetData sheetId="11"/>
      <sheetData sheetId="12"/>
      <sheetData sheetId="13">
        <row r="43">
          <cell r="H43">
            <v>5122</v>
          </cell>
        </row>
      </sheetData>
      <sheetData sheetId="14"/>
      <sheetData sheetId="15"/>
      <sheetData sheetId="16"/>
      <sheetData sheetId="17"/>
      <sheetData sheetId="18">
        <row r="43">
          <cell r="H43">
            <v>4</v>
          </cell>
        </row>
      </sheetData>
      <sheetData sheetId="19">
        <row r="43">
          <cell r="C43">
            <v>3247</v>
          </cell>
        </row>
      </sheetData>
      <sheetData sheetId="20">
        <row r="43">
          <cell r="H43">
            <v>162</v>
          </cell>
        </row>
      </sheetData>
      <sheetData sheetId="21">
        <row r="43">
          <cell r="H43">
            <v>418</v>
          </cell>
        </row>
      </sheetData>
      <sheetData sheetId="22">
        <row r="43">
          <cell r="H43">
            <v>275</v>
          </cell>
        </row>
      </sheetData>
      <sheetData sheetId="23">
        <row r="43">
          <cell r="C43">
            <v>53</v>
          </cell>
        </row>
      </sheetData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KIT SURGA"/>
      <sheetName val="BESAKIH"/>
      <sheetName val="TIRTAGANGGA"/>
      <sheetName val="TAMAN UJUNG"/>
      <sheetName val="TENGANAN"/>
      <sheetName val="YEH MALET"/>
      <sheetName val="LEMPUYANG"/>
      <sheetName val="BUKIT CEMARA"/>
      <sheetName val="PUTUNG"/>
      <sheetName val="CANDIDASA"/>
      <sheetName val="BUKIT ASAH"/>
      <sheetName val="EDELWEIS"/>
      <sheetName val="PURI AGUNG"/>
      <sheetName val="D.PENABAN"/>
      <sheetName val="MAHAGANGGA"/>
      <sheetName val="Jagasatru &amp; Brahma"/>
      <sheetName val="Pantai Gerombong"/>
      <sheetName val="LABUAN"/>
      <sheetName val="TUKAD SAYUNG"/>
      <sheetName val="AGRO SALAK"/>
      <sheetName val="Selumbung ATV"/>
      <sheetName val="PADANGBAI"/>
      <sheetName val="TELAGA SURYA"/>
      <sheetName val="Sanghyang Dedari"/>
      <sheetName val="Gunggung AVT"/>
      <sheetName val="TULAMBEN"/>
    </sheetNames>
    <sheetDataSet>
      <sheetData sheetId="0"/>
      <sheetData sheetId="1">
        <row r="44">
          <cell r="C44">
            <v>7901</v>
          </cell>
        </row>
      </sheetData>
      <sheetData sheetId="2"/>
      <sheetData sheetId="3">
        <row r="43">
          <cell r="H43">
            <v>3303</v>
          </cell>
        </row>
      </sheetData>
      <sheetData sheetId="4">
        <row r="44">
          <cell r="C44">
            <v>923</v>
          </cell>
        </row>
      </sheetData>
      <sheetData sheetId="5">
        <row r="44">
          <cell r="C44">
            <v>393</v>
          </cell>
        </row>
      </sheetData>
      <sheetData sheetId="6"/>
      <sheetData sheetId="7"/>
      <sheetData sheetId="8">
        <row r="44">
          <cell r="H44">
            <v>20</v>
          </cell>
        </row>
      </sheetData>
      <sheetData sheetId="9"/>
      <sheetData sheetId="10"/>
      <sheetData sheetId="11"/>
      <sheetData sheetId="12">
        <row r="44">
          <cell r="H44">
            <v>136</v>
          </cell>
        </row>
      </sheetData>
      <sheetData sheetId="13"/>
      <sheetData sheetId="14">
        <row r="44">
          <cell r="H44">
            <v>310</v>
          </cell>
        </row>
      </sheetData>
      <sheetData sheetId="15"/>
      <sheetData sheetId="16"/>
      <sheetData sheetId="17">
        <row r="44">
          <cell r="C44">
            <v>308</v>
          </cell>
        </row>
      </sheetData>
      <sheetData sheetId="18">
        <row r="44">
          <cell r="H44">
            <v>94</v>
          </cell>
        </row>
      </sheetData>
      <sheetData sheetId="19">
        <row r="44">
          <cell r="H44">
            <v>43</v>
          </cell>
        </row>
      </sheetData>
      <sheetData sheetId="20">
        <row r="44">
          <cell r="H44">
            <v>12</v>
          </cell>
        </row>
      </sheetData>
      <sheetData sheetId="21">
        <row r="44">
          <cell r="C44">
            <v>277</v>
          </cell>
        </row>
      </sheetData>
      <sheetData sheetId="22">
        <row r="44">
          <cell r="H44">
            <v>11</v>
          </cell>
        </row>
      </sheetData>
      <sheetData sheetId="23"/>
      <sheetData sheetId="24"/>
      <sheetData sheetId="25">
        <row r="44">
          <cell r="H44">
            <v>2250</v>
          </cell>
        </row>
      </sheetData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DELWEIS"/>
      <sheetName val="BUKIT SURGA"/>
      <sheetName val="BESAKIH"/>
      <sheetName val="TIRTAGANGGA"/>
      <sheetName val="TAMAN UJUNG"/>
      <sheetName val="TENGANAN"/>
      <sheetName val="YEH MALET"/>
      <sheetName val="LEMPUYANG"/>
      <sheetName val="BUKIT CEMARA"/>
      <sheetName val="PUTUNG"/>
      <sheetName val="CANDIDASA"/>
      <sheetName val="BUKIT ASAH"/>
      <sheetName val="PURI AGUNG"/>
      <sheetName val="PENABAN"/>
      <sheetName val="MAHAGANGGA"/>
      <sheetName val="Jagasatru&amp;Brahma"/>
      <sheetName val="PANTAI GEROMBONG"/>
      <sheetName val="LABUAN"/>
      <sheetName val="TUKAD SAYUNG"/>
      <sheetName val="Selumbung ATV"/>
      <sheetName val="PADANGBAI"/>
      <sheetName val="TELAGA SURYA"/>
      <sheetName val="Sanghyang Dedari"/>
      <sheetName val="Gunggung AVT"/>
      <sheetName val="TULAMBEN"/>
    </sheetNames>
    <sheetDataSet>
      <sheetData sheetId="0"/>
      <sheetData sheetId="1"/>
      <sheetData sheetId="2">
        <row r="44">
          <cell r="C44">
            <v>1804</v>
          </cell>
        </row>
      </sheetData>
      <sheetData sheetId="3"/>
      <sheetData sheetId="4">
        <row r="44">
          <cell r="H44">
            <v>4799</v>
          </cell>
        </row>
      </sheetData>
      <sheetData sheetId="5">
        <row r="44">
          <cell r="C44">
            <v>647</v>
          </cell>
        </row>
      </sheetData>
      <sheetData sheetId="6">
        <row r="44">
          <cell r="C44">
            <v>869</v>
          </cell>
        </row>
      </sheetData>
      <sheetData sheetId="7"/>
      <sheetData sheetId="8"/>
      <sheetData sheetId="9">
        <row r="44">
          <cell r="H44">
            <v>150</v>
          </cell>
        </row>
      </sheetData>
      <sheetData sheetId="10"/>
      <sheetData sheetId="11"/>
      <sheetData sheetId="12">
        <row r="44">
          <cell r="H44">
            <v>461</v>
          </cell>
        </row>
      </sheetData>
      <sheetData sheetId="13"/>
      <sheetData sheetId="14">
        <row r="44">
          <cell r="H44">
            <v>163</v>
          </cell>
        </row>
      </sheetData>
      <sheetData sheetId="15"/>
      <sheetData sheetId="16"/>
      <sheetData sheetId="17"/>
      <sheetData sheetId="18"/>
      <sheetData sheetId="19">
        <row r="44">
          <cell r="H44">
            <v>18</v>
          </cell>
        </row>
      </sheetData>
      <sheetData sheetId="20">
        <row r="44">
          <cell r="C44">
            <v>546</v>
          </cell>
        </row>
      </sheetData>
      <sheetData sheetId="21">
        <row r="44">
          <cell r="H44">
            <v>3146</v>
          </cell>
        </row>
      </sheetData>
      <sheetData sheetId="22"/>
      <sheetData sheetId="23"/>
      <sheetData sheetId="24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SAKIH"/>
      <sheetName val="TIRTA GANGGA"/>
      <sheetName val="TAMAN EDELWIES"/>
      <sheetName val="YEH MALET"/>
      <sheetName val="LEMPUYANG"/>
      <sheetName val="HALLO ATV SELUMBUNG"/>
      <sheetName val="JAGASATRU"/>
      <sheetName val="PADANG BAI"/>
      <sheetName val="TENGANAN"/>
      <sheetName val="PANTAI GEROMBONG"/>
      <sheetName val="TAMAN UJUNG"/>
      <sheetName val="GUNGGUNG ADVENTURE"/>
      <sheetName val="LABUHAN BATURINGGIT"/>
      <sheetName val="TUKAD SAYUNG"/>
      <sheetName val="PUTUNG"/>
      <sheetName val="TELAGA SURYA"/>
      <sheetName val="TULAMBEN"/>
      <sheetName val="Agro Salak"/>
    </sheetNames>
    <sheetDataSet>
      <sheetData sheetId="0"/>
      <sheetData sheetId="1"/>
      <sheetData sheetId="2"/>
      <sheetData sheetId="3"/>
      <sheetData sheetId="4"/>
      <sheetData sheetId="5">
        <row r="44">
          <cell r="H44">
            <v>6</v>
          </cell>
        </row>
      </sheetData>
      <sheetData sheetId="6"/>
      <sheetData sheetId="7">
        <row r="44">
          <cell r="C44">
            <v>437</v>
          </cell>
        </row>
      </sheetData>
      <sheetData sheetId="8">
        <row r="44">
          <cell r="C44">
            <v>3000</v>
          </cell>
        </row>
      </sheetData>
      <sheetData sheetId="9">
        <row r="44">
          <cell r="H44">
            <v>677</v>
          </cell>
        </row>
      </sheetData>
      <sheetData sheetId="10"/>
      <sheetData sheetId="11">
        <row r="44">
          <cell r="H44">
            <v>223</v>
          </cell>
        </row>
      </sheetData>
      <sheetData sheetId="12">
        <row r="44">
          <cell r="C44">
            <v>457</v>
          </cell>
        </row>
      </sheetData>
      <sheetData sheetId="13">
        <row r="44">
          <cell r="C44">
            <v>117</v>
          </cell>
        </row>
      </sheetData>
      <sheetData sheetId="14">
        <row r="44">
          <cell r="H44">
            <v>14</v>
          </cell>
        </row>
      </sheetData>
      <sheetData sheetId="15">
        <row r="44">
          <cell r="H44">
            <v>63</v>
          </cell>
        </row>
      </sheetData>
      <sheetData sheetId="16"/>
      <sheetData sheetId="1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KIT SURGA"/>
      <sheetName val="BESAKIH"/>
      <sheetName val="TIRTAGANGGA"/>
      <sheetName val="TAMAN UJUNG"/>
      <sheetName val="TENGANAN"/>
      <sheetName val="YEH MALET"/>
      <sheetName val="LEMPUYANG"/>
      <sheetName val="BUKIT CEMARA"/>
      <sheetName val="TULAMBEN"/>
      <sheetName val="CANDIDASA"/>
      <sheetName val="EDELWEIS"/>
      <sheetName val="PURI AGUNG"/>
      <sheetName val="BUKIT ASAH"/>
      <sheetName val="PENABAN"/>
      <sheetName val="MAHAGANGGA"/>
      <sheetName val="PUTUNG"/>
    </sheetNames>
    <sheetDataSet>
      <sheetData sheetId="0">
        <row r="44">
          <cell r="H44">
            <v>843</v>
          </cell>
        </row>
      </sheetData>
      <sheetData sheetId="1">
        <row r="44">
          <cell r="H44">
            <v>1919</v>
          </cell>
        </row>
      </sheetData>
      <sheetData sheetId="2">
        <row r="44">
          <cell r="C44">
            <v>5688</v>
          </cell>
        </row>
      </sheetData>
      <sheetData sheetId="3">
        <row r="44">
          <cell r="H44">
            <v>6025</v>
          </cell>
        </row>
      </sheetData>
      <sheetData sheetId="4">
        <row r="44">
          <cell r="C44">
            <v>476</v>
          </cell>
        </row>
      </sheetData>
      <sheetData sheetId="5">
        <row r="44">
          <cell r="H44">
            <v>882</v>
          </cell>
        </row>
      </sheetData>
      <sheetData sheetId="6">
        <row r="44">
          <cell r="H44">
            <v>971</v>
          </cell>
        </row>
      </sheetData>
      <sheetData sheetId="7">
        <row r="44">
          <cell r="H44">
            <v>83</v>
          </cell>
        </row>
      </sheetData>
      <sheetData sheetId="8"/>
      <sheetData sheetId="9">
        <row r="44">
          <cell r="C44">
            <v>187</v>
          </cell>
        </row>
      </sheetData>
      <sheetData sheetId="10">
        <row r="44">
          <cell r="H44">
            <v>150</v>
          </cell>
        </row>
      </sheetData>
      <sheetData sheetId="11">
        <row r="44">
          <cell r="C44">
            <v>31</v>
          </cell>
        </row>
      </sheetData>
      <sheetData sheetId="12">
        <row r="44">
          <cell r="H44">
            <v>7270</v>
          </cell>
        </row>
      </sheetData>
      <sheetData sheetId="13">
        <row r="44">
          <cell r="H44">
            <v>558</v>
          </cell>
        </row>
      </sheetData>
      <sheetData sheetId="14">
        <row r="44">
          <cell r="H44">
            <v>323</v>
          </cell>
        </row>
      </sheetData>
      <sheetData sheetId="15">
        <row r="44">
          <cell r="H44">
            <v>209</v>
          </cell>
        </row>
      </sheetData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RTA GANGGA"/>
      <sheetName val="TAMAN UJUNG"/>
      <sheetName val="PURI AGUNG KARANGASEM"/>
      <sheetName val="LEMPUYANG"/>
      <sheetName val="YEH MALET"/>
      <sheetName val="ATV SELUMBUNG"/>
      <sheetName val="PADANG BAI"/>
      <sheetName val="BUKIT ASAH"/>
      <sheetName val="JAGASATRU"/>
      <sheetName val="PUTUNG"/>
      <sheetName val="AGRO SALAK"/>
      <sheetName val="TENGANAN"/>
      <sheetName val="DUKUH PENABAN"/>
      <sheetName val="MAHAGANGGA"/>
      <sheetName val="BUKIT SURGA"/>
      <sheetName val="BESAKIH"/>
      <sheetName val="TAMAN EDELWIES"/>
      <sheetName val="TELAGA SURYA"/>
    </sheetNames>
    <sheetDataSet>
      <sheetData sheetId="0">
        <row r="44">
          <cell r="H44">
            <v>2663</v>
          </cell>
        </row>
      </sheetData>
      <sheetData sheetId="1">
        <row r="44">
          <cell r="H44">
            <v>2808</v>
          </cell>
        </row>
      </sheetData>
      <sheetData sheetId="2">
        <row r="44">
          <cell r="H44">
            <v>30</v>
          </cell>
        </row>
      </sheetData>
      <sheetData sheetId="3"/>
      <sheetData sheetId="4"/>
      <sheetData sheetId="5"/>
      <sheetData sheetId="6"/>
      <sheetData sheetId="7">
        <row r="43">
          <cell r="H43">
            <v>8682</v>
          </cell>
        </row>
      </sheetData>
      <sheetData sheetId="8"/>
      <sheetData sheetId="9">
        <row r="43">
          <cell r="H43">
            <v>22</v>
          </cell>
        </row>
      </sheetData>
      <sheetData sheetId="10">
        <row r="43">
          <cell r="H43">
            <v>40</v>
          </cell>
        </row>
      </sheetData>
      <sheetData sheetId="11">
        <row r="43">
          <cell r="H43">
            <v>401</v>
          </cell>
        </row>
      </sheetData>
      <sheetData sheetId="12">
        <row r="43">
          <cell r="H43">
            <v>285</v>
          </cell>
        </row>
      </sheetData>
      <sheetData sheetId="13"/>
      <sheetData sheetId="14">
        <row r="43">
          <cell r="H43">
            <v>572</v>
          </cell>
        </row>
      </sheetData>
      <sheetData sheetId="15">
        <row r="43">
          <cell r="H43">
            <v>838</v>
          </cell>
        </row>
      </sheetData>
      <sheetData sheetId="16"/>
      <sheetData sheetId="17">
        <row r="43">
          <cell r="H43">
            <v>2358</v>
          </cell>
        </row>
      </sheetData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SAKIH"/>
      <sheetName val="TIRTA GANGGA"/>
      <sheetName val="TAMAN UJUNG"/>
      <sheetName val="PURI KARANGASEM"/>
      <sheetName val="YEH MALET"/>
      <sheetName val="TENGANAN"/>
      <sheetName val="BUKIT SURGA"/>
      <sheetName val="TULAMBEN"/>
      <sheetName val="EDELWIES"/>
      <sheetName val="LEMPUYANG"/>
      <sheetName val="BUKIT ASAH"/>
      <sheetName val="BUKIT CEMARA"/>
      <sheetName val="DUKUH PENABAN"/>
      <sheetName val="MAHAGANGGA"/>
      <sheetName val="PUTUNG"/>
      <sheetName val="TELAGA SURYA"/>
      <sheetName val="JAGASATRU&amp;PATUNG BRAHMA"/>
      <sheetName val="SANGHYANG DEDARI"/>
      <sheetName val="GUNGGUNG ADVENTURE"/>
      <sheetName val="AGRO SALAK"/>
      <sheetName val="PADANG BAI"/>
      <sheetName val="PUCAK LUAH SANTHI"/>
      <sheetName val="TUKAD SAYUNG"/>
      <sheetName val="SELUMBUNG ATV"/>
      <sheetName val=" PANTAI LABUHAN KUBU"/>
      <sheetName val="PANTAI GEROMBONG"/>
      <sheetName val="SAMSARA LIVING ROOM"/>
      <sheetName val="CANDIDASA"/>
    </sheetNames>
    <sheetDataSet>
      <sheetData sheetId="0">
        <row r="44">
          <cell r="H44">
            <v>24744</v>
          </cell>
        </row>
      </sheetData>
      <sheetData sheetId="1"/>
      <sheetData sheetId="2">
        <row r="44">
          <cell r="H44">
            <v>9059</v>
          </cell>
        </row>
      </sheetData>
      <sheetData sheetId="3">
        <row r="44">
          <cell r="H44">
            <v>563</v>
          </cell>
        </row>
      </sheetData>
      <sheetData sheetId="4">
        <row r="44">
          <cell r="H44">
            <v>603</v>
          </cell>
        </row>
      </sheetData>
      <sheetData sheetId="5">
        <row r="44">
          <cell r="H44">
            <v>0</v>
          </cell>
        </row>
      </sheetData>
      <sheetData sheetId="6"/>
      <sheetData sheetId="7"/>
      <sheetData sheetId="8">
        <row r="44">
          <cell r="H44">
            <v>305</v>
          </cell>
        </row>
      </sheetData>
      <sheetData sheetId="9">
        <row r="44">
          <cell r="H44">
            <v>15916</v>
          </cell>
        </row>
      </sheetData>
      <sheetData sheetId="10">
        <row r="44">
          <cell r="H44">
            <v>7238</v>
          </cell>
        </row>
      </sheetData>
      <sheetData sheetId="11"/>
      <sheetData sheetId="12"/>
      <sheetData sheetId="13">
        <row r="44">
          <cell r="H44">
            <v>499</v>
          </cell>
        </row>
      </sheetData>
      <sheetData sheetId="14">
        <row r="44">
          <cell r="H44">
            <v>8</v>
          </cell>
        </row>
      </sheetData>
      <sheetData sheetId="15">
        <row r="43">
          <cell r="H43">
            <v>38</v>
          </cell>
        </row>
      </sheetData>
      <sheetData sheetId="16">
        <row r="44">
          <cell r="H44">
            <v>225</v>
          </cell>
        </row>
      </sheetData>
      <sheetData sheetId="17"/>
      <sheetData sheetId="18"/>
      <sheetData sheetId="19"/>
      <sheetData sheetId="20"/>
      <sheetData sheetId="21">
        <row r="44">
          <cell r="H44">
            <v>8180</v>
          </cell>
        </row>
      </sheetData>
      <sheetData sheetId="22">
        <row r="44">
          <cell r="H44">
            <v>60</v>
          </cell>
        </row>
      </sheetData>
      <sheetData sheetId="23"/>
      <sheetData sheetId="24">
        <row r="43">
          <cell r="H43">
            <v>331</v>
          </cell>
        </row>
      </sheetData>
      <sheetData sheetId="25">
        <row r="44">
          <cell r="H44">
            <v>821</v>
          </cell>
        </row>
      </sheetData>
      <sheetData sheetId="26"/>
      <sheetData sheetId="2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KIT SURGA"/>
      <sheetName val="BESAKIH"/>
      <sheetName val="TIRTAGANGGA"/>
      <sheetName val="TAMAN UJUNG"/>
      <sheetName val="TENGANAN"/>
      <sheetName val="YEH MALET"/>
      <sheetName val="LEMPUYANG"/>
      <sheetName val="BUKIT CEMARA"/>
      <sheetName val="TULAMBEN"/>
      <sheetName val="CANDIDASA"/>
      <sheetName val="BUKIT ASAH"/>
      <sheetName val="EDELWEIS"/>
      <sheetName val="PURI AGUNG"/>
      <sheetName val="D.PENABAN"/>
      <sheetName val="MAHAGANGGA"/>
      <sheetName val="PUTUNG"/>
    </sheetNames>
    <sheetDataSet>
      <sheetData sheetId="0">
        <row r="41">
          <cell r="H41">
            <v>412</v>
          </cell>
        </row>
      </sheetData>
      <sheetData sheetId="1">
        <row r="41">
          <cell r="H41">
            <v>9082</v>
          </cell>
        </row>
      </sheetData>
      <sheetData sheetId="2">
        <row r="41">
          <cell r="H41">
            <v>23515</v>
          </cell>
        </row>
      </sheetData>
      <sheetData sheetId="3">
        <row r="40">
          <cell r="H40">
            <v>5230</v>
          </cell>
        </row>
      </sheetData>
      <sheetData sheetId="4">
        <row r="41">
          <cell r="H41">
            <v>1496</v>
          </cell>
        </row>
      </sheetData>
      <sheetData sheetId="5">
        <row r="41">
          <cell r="H41">
            <v>37</v>
          </cell>
        </row>
      </sheetData>
      <sheetData sheetId="6">
        <row r="41">
          <cell r="H41">
            <v>11889</v>
          </cell>
        </row>
      </sheetData>
      <sheetData sheetId="7"/>
      <sheetData sheetId="8">
        <row r="41">
          <cell r="H41">
            <v>1870</v>
          </cell>
        </row>
      </sheetData>
      <sheetData sheetId="9">
        <row r="41">
          <cell r="C41">
            <v>274</v>
          </cell>
        </row>
      </sheetData>
      <sheetData sheetId="10">
        <row r="41">
          <cell r="H41">
            <v>4912</v>
          </cell>
        </row>
      </sheetData>
      <sheetData sheetId="11"/>
      <sheetData sheetId="12">
        <row r="41">
          <cell r="C41">
            <v>233</v>
          </cell>
        </row>
      </sheetData>
      <sheetData sheetId="13">
        <row r="41">
          <cell r="H41">
            <v>32</v>
          </cell>
        </row>
      </sheetData>
      <sheetData sheetId="14">
        <row r="41">
          <cell r="H41">
            <v>310</v>
          </cell>
        </row>
      </sheetData>
      <sheetData sheetId="15">
        <row r="41">
          <cell r="H41">
            <v>201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DELWEIS"/>
      <sheetName val="BUKIT SURGA"/>
      <sheetName val="BESAKIH"/>
      <sheetName val="TIRTAGANGGA"/>
      <sheetName val="TAMAN UJUNG"/>
      <sheetName val="TENGANAN"/>
      <sheetName val="YEH MALET"/>
      <sheetName val="LEMPUYANG"/>
      <sheetName val="BUKIT CEMARA"/>
      <sheetName val="TULAMBEN"/>
      <sheetName val="CANDIDASA"/>
      <sheetName val="BUKIT ASAH"/>
      <sheetName val="PURI AGUNG"/>
      <sheetName val="PENABAN"/>
      <sheetName val="MAHAGANGGA"/>
      <sheetName val="PUTUNG"/>
    </sheetNames>
    <sheetDataSet>
      <sheetData sheetId="0">
        <row r="41">
          <cell r="H41">
            <v>50</v>
          </cell>
        </row>
      </sheetData>
      <sheetData sheetId="1">
        <row r="41">
          <cell r="H41">
            <v>1174</v>
          </cell>
        </row>
      </sheetData>
      <sheetData sheetId="2">
        <row r="41">
          <cell r="H41">
            <v>767</v>
          </cell>
        </row>
      </sheetData>
      <sheetData sheetId="3">
        <row r="41">
          <cell r="H41">
            <v>2084</v>
          </cell>
        </row>
      </sheetData>
      <sheetData sheetId="4">
        <row r="41">
          <cell r="H41">
            <v>2947</v>
          </cell>
        </row>
      </sheetData>
      <sheetData sheetId="5">
        <row r="41">
          <cell r="H41">
            <v>244</v>
          </cell>
        </row>
      </sheetData>
      <sheetData sheetId="6">
        <row r="41">
          <cell r="H41">
            <v>900</v>
          </cell>
        </row>
      </sheetData>
      <sheetData sheetId="7">
        <row r="41">
          <cell r="H41">
            <v>539</v>
          </cell>
        </row>
      </sheetData>
      <sheetData sheetId="8"/>
      <sheetData sheetId="9"/>
      <sheetData sheetId="10">
        <row r="41">
          <cell r="C41">
            <v>146</v>
          </cell>
        </row>
      </sheetData>
      <sheetData sheetId="11">
        <row r="41">
          <cell r="H41">
            <v>3485</v>
          </cell>
        </row>
      </sheetData>
      <sheetData sheetId="12">
        <row r="41">
          <cell r="C41">
            <v>42</v>
          </cell>
        </row>
      </sheetData>
      <sheetData sheetId="13">
        <row r="41">
          <cell r="H41">
            <v>914</v>
          </cell>
        </row>
      </sheetData>
      <sheetData sheetId="14">
        <row r="41">
          <cell r="H41">
            <v>80</v>
          </cell>
        </row>
      </sheetData>
      <sheetData sheetId="15">
        <row r="41">
          <cell r="H41">
            <v>107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KIT SURGA"/>
      <sheetName val="BESAKIH"/>
      <sheetName val="TIRTAGANGGA"/>
      <sheetName val="TAMAN UJUNG"/>
      <sheetName val="TENGANAN"/>
      <sheetName val="YEH MALET"/>
      <sheetName val="LEMPUYANG"/>
      <sheetName val="BUKIT CEMARA"/>
      <sheetName val="TULAMBEN"/>
      <sheetName val="CANDIDASA"/>
      <sheetName val="BUKIT ASAH"/>
      <sheetName val="EDELWEIS"/>
      <sheetName val="PURI AGUNG"/>
      <sheetName val="D.PENABAN"/>
      <sheetName val="MAHAGANGGA"/>
      <sheetName val="PUTUNG"/>
    </sheetNames>
    <sheetDataSet>
      <sheetData sheetId="0">
        <row r="44">
          <cell r="H44">
            <v>2525</v>
          </cell>
        </row>
      </sheetData>
      <sheetData sheetId="1">
        <row r="44">
          <cell r="H44">
            <v>11347</v>
          </cell>
        </row>
      </sheetData>
      <sheetData sheetId="2">
        <row r="44">
          <cell r="H44">
            <v>26413</v>
          </cell>
        </row>
      </sheetData>
      <sheetData sheetId="3">
        <row r="42">
          <cell r="H42">
            <v>5079</v>
          </cell>
        </row>
      </sheetData>
      <sheetData sheetId="4">
        <row r="44">
          <cell r="H44">
            <v>1476</v>
          </cell>
        </row>
      </sheetData>
      <sheetData sheetId="5">
        <row r="44">
          <cell r="H44">
            <v>27</v>
          </cell>
        </row>
      </sheetData>
      <sheetData sheetId="6">
        <row r="44">
          <cell r="H44">
            <v>12389</v>
          </cell>
        </row>
      </sheetData>
      <sheetData sheetId="7"/>
      <sheetData sheetId="8">
        <row r="44">
          <cell r="H44">
            <v>1970</v>
          </cell>
        </row>
      </sheetData>
      <sheetData sheetId="9">
        <row r="44">
          <cell r="H44">
            <v>333</v>
          </cell>
        </row>
      </sheetData>
      <sheetData sheetId="10">
        <row r="44">
          <cell r="H44">
            <v>5850</v>
          </cell>
        </row>
      </sheetData>
      <sheetData sheetId="11">
        <row r="44">
          <cell r="H44">
            <v>5</v>
          </cell>
        </row>
      </sheetData>
      <sheetData sheetId="12">
        <row r="44">
          <cell r="H44">
            <v>244</v>
          </cell>
        </row>
      </sheetData>
      <sheetData sheetId="13">
        <row r="44">
          <cell r="H44">
            <v>95</v>
          </cell>
        </row>
      </sheetData>
      <sheetData sheetId="14">
        <row r="44">
          <cell r="H44">
            <v>257</v>
          </cell>
        </row>
      </sheetData>
      <sheetData sheetId="15">
        <row r="44">
          <cell r="H44">
            <v>197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DELWEIS"/>
      <sheetName val="BUKIT SURGA"/>
      <sheetName val="BESAKIH"/>
      <sheetName val="TIRTAGANGGA"/>
      <sheetName val="TAMAN UJUNG"/>
      <sheetName val="TENGANAN"/>
      <sheetName val="YEH MALET"/>
      <sheetName val="LEMPUYANG"/>
      <sheetName val="BUKIT CEMARA"/>
      <sheetName val="TULAMBEN"/>
      <sheetName val="CANDIDASA"/>
      <sheetName val="BUKIT ASAH"/>
      <sheetName val="PURI AGUNG"/>
      <sheetName val="PENABAN"/>
      <sheetName val="MAHAGANGGA"/>
      <sheetName val="PUTUNG"/>
    </sheetNames>
    <sheetDataSet>
      <sheetData sheetId="0">
        <row r="44">
          <cell r="H44">
            <v>40</v>
          </cell>
        </row>
      </sheetData>
      <sheetData sheetId="1">
        <row r="43">
          <cell r="H43">
            <v>1427</v>
          </cell>
        </row>
      </sheetData>
      <sheetData sheetId="2">
        <row r="44">
          <cell r="H44">
            <v>897</v>
          </cell>
        </row>
      </sheetData>
      <sheetData sheetId="3">
        <row r="44">
          <cell r="H44">
            <v>2719</v>
          </cell>
        </row>
      </sheetData>
      <sheetData sheetId="4">
        <row r="44">
          <cell r="H44">
            <v>2014</v>
          </cell>
        </row>
      </sheetData>
      <sheetData sheetId="5">
        <row r="44">
          <cell r="H44">
            <v>415</v>
          </cell>
        </row>
      </sheetData>
      <sheetData sheetId="6">
        <row r="44">
          <cell r="H44">
            <v>1126</v>
          </cell>
        </row>
      </sheetData>
      <sheetData sheetId="7">
        <row r="44">
          <cell r="H44">
            <v>420</v>
          </cell>
        </row>
      </sheetData>
      <sheetData sheetId="8">
        <row r="44">
          <cell r="H44">
            <v>86</v>
          </cell>
        </row>
      </sheetData>
      <sheetData sheetId="9">
        <row r="44">
          <cell r="H44">
            <v>50</v>
          </cell>
        </row>
      </sheetData>
      <sheetData sheetId="10">
        <row r="44">
          <cell r="H44">
            <v>237</v>
          </cell>
        </row>
      </sheetData>
      <sheetData sheetId="11">
        <row r="44">
          <cell r="H44">
            <v>6279</v>
          </cell>
        </row>
      </sheetData>
      <sheetData sheetId="12">
        <row r="44">
          <cell r="H44">
            <v>16</v>
          </cell>
        </row>
      </sheetData>
      <sheetData sheetId="13">
        <row r="44">
          <cell r="H44">
            <v>190</v>
          </cell>
        </row>
      </sheetData>
      <sheetData sheetId="14">
        <row r="44">
          <cell r="H44">
            <v>51</v>
          </cell>
        </row>
      </sheetData>
      <sheetData sheetId="15">
        <row r="44">
          <cell r="H44">
            <v>115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KIT SURGA"/>
      <sheetName val="BESAKIH"/>
      <sheetName val="TIRTAGANGGA"/>
      <sheetName val="TAMAN UJUNG"/>
      <sheetName val="TENGANAN"/>
      <sheetName val="YEH MALET"/>
      <sheetName val="LEMPUYANG"/>
      <sheetName val="BUKIT CEMARA"/>
      <sheetName val="PUTUNG"/>
      <sheetName val="TULAMBEN"/>
      <sheetName val="CANDIDASA"/>
      <sheetName val="BUKIT ASAH"/>
      <sheetName val="EDELWEIS"/>
      <sheetName val="PURI AGUNG"/>
      <sheetName val="D.PENABAN"/>
      <sheetName val="MAHAGANGGA"/>
    </sheetNames>
    <sheetDataSet>
      <sheetData sheetId="0">
        <row r="43">
          <cell r="H43">
            <v>273</v>
          </cell>
        </row>
      </sheetData>
      <sheetData sheetId="1">
        <row r="43">
          <cell r="H43">
            <v>13294</v>
          </cell>
        </row>
      </sheetData>
      <sheetData sheetId="2">
        <row r="43">
          <cell r="H43">
            <v>36093</v>
          </cell>
        </row>
      </sheetData>
      <sheetData sheetId="3">
        <row r="42">
          <cell r="H42">
            <v>7560</v>
          </cell>
        </row>
      </sheetData>
      <sheetData sheetId="4">
        <row r="43">
          <cell r="C43">
            <v>2583</v>
          </cell>
        </row>
      </sheetData>
      <sheetData sheetId="5">
        <row r="43">
          <cell r="H43">
            <v>28</v>
          </cell>
        </row>
      </sheetData>
      <sheetData sheetId="6">
        <row r="43">
          <cell r="H43">
            <v>13650</v>
          </cell>
        </row>
      </sheetData>
      <sheetData sheetId="7"/>
      <sheetData sheetId="8">
        <row r="43">
          <cell r="H43">
            <v>275</v>
          </cell>
        </row>
      </sheetData>
      <sheetData sheetId="9">
        <row r="43">
          <cell r="H43">
            <v>2250</v>
          </cell>
        </row>
      </sheetData>
      <sheetData sheetId="10">
        <row r="43">
          <cell r="H43">
            <v>335</v>
          </cell>
        </row>
      </sheetData>
      <sheetData sheetId="11">
        <row r="43">
          <cell r="H43">
            <v>8021</v>
          </cell>
        </row>
      </sheetData>
      <sheetData sheetId="12"/>
      <sheetData sheetId="13">
        <row r="43">
          <cell r="H43">
            <v>398</v>
          </cell>
        </row>
      </sheetData>
      <sheetData sheetId="14">
        <row r="43">
          <cell r="H43">
            <v>79</v>
          </cell>
        </row>
      </sheetData>
      <sheetData sheetId="15">
        <row r="43">
          <cell r="H43">
            <v>458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DELWEIS"/>
      <sheetName val="BUKIT SURGA"/>
      <sheetName val="BESAKIH"/>
      <sheetName val="TIRTAGANGGA"/>
      <sheetName val="TAMAN UJUNG"/>
      <sheetName val="TENGANAN"/>
      <sheetName val="YEH MALET"/>
      <sheetName val="LEMPUYANG"/>
      <sheetName val="BUKIT CEMARA"/>
      <sheetName val="PUTUNG"/>
      <sheetName val="TULAMBEN"/>
      <sheetName val="CANDIDASA"/>
      <sheetName val="BUKIT ASAH"/>
      <sheetName val="PURI AGUNG"/>
      <sheetName val="PENABAN"/>
      <sheetName val="MAHAGANGGA"/>
    </sheetNames>
    <sheetDataSet>
      <sheetData sheetId="0">
        <row r="43">
          <cell r="H43">
            <v>150</v>
          </cell>
        </row>
      </sheetData>
      <sheetData sheetId="1">
        <row r="43">
          <cell r="H43">
            <v>845</v>
          </cell>
        </row>
      </sheetData>
      <sheetData sheetId="2">
        <row r="43">
          <cell r="H43">
            <v>1979</v>
          </cell>
        </row>
      </sheetData>
      <sheetData sheetId="3">
        <row r="43">
          <cell r="H43">
            <v>6501</v>
          </cell>
        </row>
      </sheetData>
      <sheetData sheetId="4">
        <row r="43">
          <cell r="H43">
            <v>6160</v>
          </cell>
        </row>
      </sheetData>
      <sheetData sheetId="5">
        <row r="43">
          <cell r="H43">
            <v>754</v>
          </cell>
        </row>
      </sheetData>
      <sheetData sheetId="6">
        <row r="43">
          <cell r="H43">
            <v>3163</v>
          </cell>
        </row>
      </sheetData>
      <sheetData sheetId="7">
        <row r="43">
          <cell r="H43">
            <v>898</v>
          </cell>
        </row>
      </sheetData>
      <sheetData sheetId="8">
        <row r="43">
          <cell r="H43">
            <v>93</v>
          </cell>
        </row>
      </sheetData>
      <sheetData sheetId="9">
        <row r="43">
          <cell r="H43">
            <v>147</v>
          </cell>
        </row>
      </sheetData>
      <sheetData sheetId="10">
        <row r="43">
          <cell r="H43">
            <v>1250</v>
          </cell>
        </row>
      </sheetData>
      <sheetData sheetId="11">
        <row r="43">
          <cell r="H43">
            <v>301</v>
          </cell>
        </row>
      </sheetData>
      <sheetData sheetId="12">
        <row r="43">
          <cell r="H43">
            <v>12693</v>
          </cell>
        </row>
      </sheetData>
      <sheetData sheetId="13">
        <row r="43">
          <cell r="H43">
            <v>29</v>
          </cell>
        </row>
      </sheetData>
      <sheetData sheetId="14">
        <row r="43">
          <cell r="H43">
            <v>172</v>
          </cell>
        </row>
      </sheetData>
      <sheetData sheetId="15">
        <row r="43">
          <cell r="H43">
            <v>209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KIT SURGA"/>
      <sheetName val="BESAKIH"/>
      <sheetName val="TIRTAGANGGA"/>
      <sheetName val="TAMAN UJUNG"/>
      <sheetName val="TENGANAN"/>
      <sheetName val="YEH MALET"/>
      <sheetName val="LEMPUYANG"/>
      <sheetName val="BUKIT CEMARA"/>
      <sheetName val="PUTUNG"/>
      <sheetName val="TULAMBEN"/>
      <sheetName val="CANDIDASA"/>
      <sheetName val="BUKIT ASAH"/>
      <sheetName val="EDELWEIS"/>
      <sheetName val="PURI AGUNG"/>
      <sheetName val="D.PENABAN"/>
      <sheetName val="MAHAGANGGA"/>
    </sheetNames>
    <sheetDataSet>
      <sheetData sheetId="0">
        <row r="44">
          <cell r="H44">
            <v>173</v>
          </cell>
        </row>
      </sheetData>
      <sheetData sheetId="1">
        <row r="44">
          <cell r="H44">
            <v>17836</v>
          </cell>
        </row>
      </sheetData>
      <sheetData sheetId="2">
        <row r="44">
          <cell r="H44">
            <v>40043</v>
          </cell>
        </row>
      </sheetData>
      <sheetData sheetId="3">
        <row r="43">
          <cell r="H43">
            <v>7943</v>
          </cell>
        </row>
      </sheetData>
      <sheetData sheetId="4">
        <row r="44">
          <cell r="H44">
            <v>2881</v>
          </cell>
        </row>
      </sheetData>
      <sheetData sheetId="5">
        <row r="44">
          <cell r="H44">
            <v>38</v>
          </cell>
        </row>
      </sheetData>
      <sheetData sheetId="6">
        <row r="44">
          <cell r="H44">
            <v>17322</v>
          </cell>
        </row>
      </sheetData>
      <sheetData sheetId="7"/>
      <sheetData sheetId="8">
        <row r="44">
          <cell r="H44">
            <v>323</v>
          </cell>
        </row>
      </sheetData>
      <sheetData sheetId="9">
        <row r="44">
          <cell r="H44">
            <v>3000</v>
          </cell>
        </row>
      </sheetData>
      <sheetData sheetId="10">
        <row r="44">
          <cell r="H44">
            <v>484</v>
          </cell>
        </row>
      </sheetData>
      <sheetData sheetId="11">
        <row r="44">
          <cell r="H44">
            <v>7551</v>
          </cell>
        </row>
      </sheetData>
      <sheetData sheetId="12"/>
      <sheetData sheetId="13">
        <row r="44">
          <cell r="H44">
            <v>494</v>
          </cell>
        </row>
      </sheetData>
      <sheetData sheetId="14">
        <row r="44">
          <cell r="H44">
            <v>76</v>
          </cell>
        </row>
      </sheetData>
      <sheetData sheetId="15">
        <row r="44">
          <cell r="H44">
            <v>490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0"/>
  <sheetViews>
    <sheetView topLeftCell="A15" zoomScale="80" zoomScaleNormal="80" workbookViewId="0">
      <selection activeCell="G39" sqref="G39"/>
    </sheetView>
  </sheetViews>
  <sheetFormatPr defaultColWidth="9.125" defaultRowHeight="14.25" x14ac:dyDescent="0.2"/>
  <cols>
    <col min="1" max="1" width="4.25" style="1" customWidth="1"/>
    <col min="2" max="2" width="25.125" style="1" customWidth="1"/>
    <col min="3" max="3" width="10.75" style="1" customWidth="1"/>
    <col min="4" max="4" width="9.75" style="1" customWidth="1"/>
    <col min="5" max="5" width="9.875" style="1" customWidth="1"/>
    <col min="6" max="7" width="9.625" style="1" customWidth="1"/>
    <col min="8" max="8" width="9.25" style="1" customWidth="1"/>
    <col min="9" max="9" width="10.25" style="1" customWidth="1"/>
    <col min="10" max="10" width="11.125" style="1" customWidth="1"/>
    <col min="11" max="11" width="13.625" style="1" customWidth="1"/>
    <col min="12" max="16384" width="9.125" style="1"/>
  </cols>
  <sheetData>
    <row r="1" spans="1:10" ht="15" x14ac:dyDescent="0.2">
      <c r="A1" s="82" t="s">
        <v>40</v>
      </c>
      <c r="B1" s="82"/>
      <c r="C1" s="82"/>
      <c r="D1" s="82"/>
      <c r="E1" s="82"/>
      <c r="F1" s="82"/>
      <c r="G1" s="82"/>
      <c r="H1" s="82"/>
      <c r="I1" s="82"/>
      <c r="J1" s="82"/>
    </row>
    <row r="2" spans="1:10" ht="15" x14ac:dyDescent="0.2">
      <c r="A2" s="82" t="s">
        <v>33</v>
      </c>
      <c r="B2" s="82"/>
      <c r="C2" s="82"/>
      <c r="D2" s="82"/>
      <c r="E2" s="82"/>
      <c r="F2" s="82"/>
      <c r="G2" s="82"/>
      <c r="H2" s="82"/>
      <c r="I2" s="82"/>
      <c r="J2" s="82"/>
    </row>
    <row r="4" spans="1:10" ht="16.5" x14ac:dyDescent="0.3">
      <c r="A4" s="84" t="s">
        <v>0</v>
      </c>
      <c r="B4" s="84" t="s">
        <v>1</v>
      </c>
      <c r="C4" s="83" t="s">
        <v>2</v>
      </c>
      <c r="D4" s="83"/>
      <c r="E4" s="83" t="s">
        <v>3</v>
      </c>
      <c r="F4" s="83"/>
      <c r="G4" s="83" t="s">
        <v>4</v>
      </c>
      <c r="H4" s="83"/>
      <c r="I4" s="83" t="s">
        <v>5</v>
      </c>
      <c r="J4" s="83"/>
    </row>
    <row r="5" spans="1:10" ht="16.5" x14ac:dyDescent="0.3">
      <c r="A5" s="85"/>
      <c r="B5" s="85"/>
      <c r="C5" s="38" t="s">
        <v>6</v>
      </c>
      <c r="D5" s="38" t="s">
        <v>7</v>
      </c>
      <c r="E5" s="38" t="s">
        <v>6</v>
      </c>
      <c r="F5" s="38" t="s">
        <v>7</v>
      </c>
      <c r="G5" s="38" t="s">
        <v>6</v>
      </c>
      <c r="H5" s="38" t="s">
        <v>7</v>
      </c>
      <c r="I5" s="38" t="s">
        <v>6</v>
      </c>
      <c r="J5" s="38" t="s">
        <v>7</v>
      </c>
    </row>
    <row r="6" spans="1:10" x14ac:dyDescent="0.2">
      <c r="A6" s="2"/>
      <c r="B6" s="2"/>
      <c r="C6" s="2"/>
      <c r="D6" s="2"/>
      <c r="E6" s="2"/>
      <c r="F6" s="2"/>
      <c r="G6" s="2"/>
      <c r="H6" s="2"/>
      <c r="I6" s="2"/>
      <c r="J6" s="2"/>
    </row>
    <row r="7" spans="1:10" ht="15" x14ac:dyDescent="0.25">
      <c r="A7" s="3" t="s">
        <v>8</v>
      </c>
      <c r="B7" s="4" t="s">
        <v>9</v>
      </c>
      <c r="C7" s="5">
        <f>[1]TIRTAGANGGA!$C$44</f>
        <v>24846</v>
      </c>
      <c r="D7" s="6">
        <f>[2]TIRTAGANGGA!$C$44</f>
        <v>5688</v>
      </c>
      <c r="E7" s="7">
        <f>[3]TIRTAGANGGA!$H$41</f>
        <v>23515</v>
      </c>
      <c r="F7" s="9">
        <f>[4]TIRTAGANGGA!$H$41</f>
        <v>2084</v>
      </c>
      <c r="G7" s="9">
        <f>[5]TIRTAGANGGA!$H$44</f>
        <v>26413</v>
      </c>
      <c r="H7" s="9">
        <f>[6]TIRTAGANGGA!$H$44</f>
        <v>2719</v>
      </c>
      <c r="I7" s="59">
        <f>C7+E7+G7</f>
        <v>74774</v>
      </c>
      <c r="J7" s="59">
        <f>D7+F7+H7</f>
        <v>10491</v>
      </c>
    </row>
    <row r="8" spans="1:10" ht="15" x14ac:dyDescent="0.25">
      <c r="A8" s="9"/>
      <c r="B8" s="11"/>
      <c r="C8" s="9"/>
      <c r="D8" s="9"/>
      <c r="E8" s="9"/>
      <c r="F8" s="9"/>
      <c r="G8" s="9"/>
      <c r="H8" s="9"/>
      <c r="I8" s="59"/>
      <c r="J8" s="59"/>
    </row>
    <row r="9" spans="1:10" ht="15" x14ac:dyDescent="0.25">
      <c r="A9" s="3">
        <v>2</v>
      </c>
      <c r="B9" s="11" t="s">
        <v>10</v>
      </c>
      <c r="C9" s="9">
        <f>[1]BESAKIH!$H$44</f>
        <v>8716</v>
      </c>
      <c r="D9" s="9">
        <f>[2]BESAKIH!$H$44</f>
        <v>1919</v>
      </c>
      <c r="E9" s="9">
        <f>[3]BESAKIH!$H$41</f>
        <v>9082</v>
      </c>
      <c r="F9" s="9">
        <f>[4]BESAKIH!$H$41</f>
        <v>767</v>
      </c>
      <c r="G9" s="9">
        <f>[5]BESAKIH!$H$44</f>
        <v>11347</v>
      </c>
      <c r="H9" s="9">
        <f>[6]BESAKIH!$H$44</f>
        <v>897</v>
      </c>
      <c r="I9" s="59">
        <f>C9+E9+G9</f>
        <v>29145</v>
      </c>
      <c r="J9" s="59">
        <f>D9+F9+H9</f>
        <v>3583</v>
      </c>
    </row>
    <row r="10" spans="1:10" ht="15" x14ac:dyDescent="0.25">
      <c r="A10" s="9"/>
      <c r="B10" s="11"/>
      <c r="C10" s="9"/>
      <c r="D10" s="9"/>
      <c r="E10" s="9"/>
      <c r="F10" s="12"/>
      <c r="G10" s="9"/>
      <c r="H10" s="9"/>
      <c r="I10" s="59"/>
      <c r="J10" s="59"/>
    </row>
    <row r="11" spans="1:10" ht="15" x14ac:dyDescent="0.25">
      <c r="A11" s="3">
        <v>3</v>
      </c>
      <c r="B11" s="11" t="s">
        <v>11</v>
      </c>
      <c r="C11" s="9">
        <f>'[1]YEH MALET'!$C$44</f>
        <v>30</v>
      </c>
      <c r="D11" s="9">
        <f>'[2]YEH MALET'!$H$44</f>
        <v>882</v>
      </c>
      <c r="E11" s="7">
        <f>'[3]YEH MALET'!$H$41</f>
        <v>37</v>
      </c>
      <c r="F11" s="9">
        <f>'[4]YEH MALET'!$H$41</f>
        <v>900</v>
      </c>
      <c r="G11" s="7">
        <f>'[5]YEH MALET'!$H$44</f>
        <v>27</v>
      </c>
      <c r="H11" s="7">
        <f>'[6]YEH MALET'!$H$44</f>
        <v>1126</v>
      </c>
      <c r="I11" s="59">
        <f>C11+E11+G11</f>
        <v>94</v>
      </c>
      <c r="J11" s="59">
        <f>D11+F11+H11</f>
        <v>2908</v>
      </c>
    </row>
    <row r="12" spans="1:10" ht="15" x14ac:dyDescent="0.25">
      <c r="A12" s="3"/>
      <c r="B12" s="11"/>
      <c r="C12" s="9"/>
      <c r="D12" s="9"/>
      <c r="E12" s="9"/>
      <c r="F12" s="9"/>
      <c r="G12" s="9"/>
      <c r="H12" s="9"/>
      <c r="I12" s="59"/>
      <c r="J12" s="59"/>
    </row>
    <row r="13" spans="1:10" ht="15" x14ac:dyDescent="0.25">
      <c r="A13" s="3">
        <v>4</v>
      </c>
      <c r="B13" s="44" t="s">
        <v>12</v>
      </c>
      <c r="C13" s="5">
        <f>[1]TENGANAN!$C$44</f>
        <v>1438</v>
      </c>
      <c r="D13" s="5">
        <f>[2]TENGANAN!$C$44</f>
        <v>476</v>
      </c>
      <c r="E13" s="7">
        <f>[3]TENGANAN!$H$41</f>
        <v>1496</v>
      </c>
      <c r="F13" s="9">
        <f>[4]TENGANAN!$H$41</f>
        <v>244</v>
      </c>
      <c r="G13" s="7">
        <f>[5]TENGANAN!$H$44</f>
        <v>1476</v>
      </c>
      <c r="H13" s="7">
        <f>[6]TENGANAN!$H$44</f>
        <v>415</v>
      </c>
      <c r="I13" s="59">
        <f>C13+E13+G13</f>
        <v>4410</v>
      </c>
      <c r="J13" s="59">
        <f>D13+F13+H13</f>
        <v>1135</v>
      </c>
    </row>
    <row r="14" spans="1:10" ht="15" x14ac:dyDescent="0.25">
      <c r="A14" s="3"/>
      <c r="B14" s="11"/>
      <c r="C14" s="9"/>
      <c r="D14" s="9"/>
      <c r="E14" s="9"/>
      <c r="F14" s="9"/>
      <c r="G14" s="9"/>
      <c r="H14" s="9"/>
      <c r="I14" s="59"/>
      <c r="J14" s="59"/>
    </row>
    <row r="15" spans="1:10" ht="15" x14ac:dyDescent="0.25">
      <c r="A15" s="3">
        <v>5</v>
      </c>
      <c r="B15" s="44" t="s">
        <v>13</v>
      </c>
      <c r="C15" s="66">
        <f>[1]CANDIDASA!$C$44</f>
        <v>264</v>
      </c>
      <c r="D15" s="66">
        <f>[2]CANDIDASA!$C$44</f>
        <v>187</v>
      </c>
      <c r="E15" s="66">
        <f>[3]CANDIDASA!$C$41</f>
        <v>274</v>
      </c>
      <c r="F15" s="66">
        <f>[4]CANDIDASA!$C$41</f>
        <v>146</v>
      </c>
      <c r="G15" s="7">
        <f>[5]CANDIDASA!$H$44</f>
        <v>333</v>
      </c>
      <c r="H15" s="7">
        <f>[6]CANDIDASA!$H$44</f>
        <v>237</v>
      </c>
      <c r="I15" s="59">
        <f>C15+E15+G15</f>
        <v>871</v>
      </c>
      <c r="J15" s="59">
        <f>D15+F15+H15</f>
        <v>570</v>
      </c>
    </row>
    <row r="16" spans="1:10" ht="15" x14ac:dyDescent="0.25">
      <c r="A16" s="3"/>
      <c r="B16" s="44"/>
      <c r="C16" s="9"/>
      <c r="D16" s="9"/>
      <c r="E16" s="9"/>
      <c r="F16" s="9"/>
      <c r="G16" s="9"/>
      <c r="H16" s="9"/>
      <c r="I16" s="59"/>
      <c r="J16" s="59"/>
    </row>
    <row r="17" spans="1:15" ht="15" x14ac:dyDescent="0.25">
      <c r="A17" s="3">
        <v>6</v>
      </c>
      <c r="B17" s="4" t="s">
        <v>27</v>
      </c>
      <c r="C17" s="5">
        <f>'[1]BUKIT SURGA'!$H$44</f>
        <v>305</v>
      </c>
      <c r="D17" s="7">
        <f>'[2]BUKIT SURGA'!$H$44</f>
        <v>843</v>
      </c>
      <c r="E17" s="35">
        <f>'[3]BUKIT SURGA'!$H$41</f>
        <v>412</v>
      </c>
      <c r="F17" s="9">
        <f>'[4]BUKIT SURGA'!$H$41</f>
        <v>1174</v>
      </c>
      <c r="G17" s="9">
        <f>'[5]BUKIT SURGA'!$H$44</f>
        <v>2525</v>
      </c>
      <c r="H17" s="9">
        <f>'[6]BUKIT SURGA'!$H$43</f>
        <v>1427</v>
      </c>
      <c r="I17" s="59">
        <f>C17+E17+G17</f>
        <v>3242</v>
      </c>
      <c r="J17" s="59">
        <f>D17+F17+H17</f>
        <v>3444</v>
      </c>
    </row>
    <row r="18" spans="1:15" ht="15" x14ac:dyDescent="0.25">
      <c r="A18" s="3"/>
      <c r="B18" s="11"/>
      <c r="C18" s="9"/>
      <c r="D18" s="9"/>
      <c r="E18" s="9"/>
      <c r="F18" s="9"/>
      <c r="G18" s="9"/>
      <c r="H18" s="9"/>
      <c r="I18" s="59"/>
      <c r="J18" s="59"/>
    </row>
    <row r="19" spans="1:15" ht="15.75" customHeight="1" x14ac:dyDescent="0.25">
      <c r="A19" s="3">
        <v>7</v>
      </c>
      <c r="B19" s="44" t="s">
        <v>25</v>
      </c>
      <c r="C19" s="57">
        <f>[1]TULAMBEN!$H$44</f>
        <v>2015</v>
      </c>
      <c r="D19" s="57">
        <v>0</v>
      </c>
      <c r="E19" s="57">
        <f>[3]TULAMBEN!$H$41</f>
        <v>1870</v>
      </c>
      <c r="F19" s="57">
        <v>0</v>
      </c>
      <c r="G19" s="9">
        <f>[5]TULAMBEN!$H$44</f>
        <v>1970</v>
      </c>
      <c r="H19" s="9">
        <f>[6]TULAMBEN!$H$44</f>
        <v>50</v>
      </c>
      <c r="I19" s="59">
        <f>C19+E19+G19</f>
        <v>5855</v>
      </c>
      <c r="J19" s="59">
        <f>D19+F19+H19</f>
        <v>50</v>
      </c>
    </row>
    <row r="20" spans="1:15" ht="15" x14ac:dyDescent="0.25">
      <c r="A20" s="3"/>
      <c r="B20" s="11"/>
      <c r="C20" s="9"/>
      <c r="D20" s="9"/>
      <c r="E20" s="9"/>
      <c r="F20" s="9"/>
      <c r="G20" s="9"/>
      <c r="H20" s="9"/>
      <c r="I20" s="59"/>
      <c r="J20" s="59"/>
    </row>
    <row r="21" spans="1:15" ht="15" x14ac:dyDescent="0.25">
      <c r="A21" s="3">
        <v>8</v>
      </c>
      <c r="B21" s="11" t="s">
        <v>14</v>
      </c>
      <c r="C21" s="7">
        <f>'[1]PURI AGUNG'!$C$44</f>
        <v>225</v>
      </c>
      <c r="D21" s="7">
        <f>'[2]PURI AGUNG'!$C$44</f>
        <v>31</v>
      </c>
      <c r="E21" s="7">
        <f>'[3]PURI AGUNG'!$C$41</f>
        <v>233</v>
      </c>
      <c r="F21" s="7">
        <f>'[4]PURI AGUNG'!$C$41</f>
        <v>42</v>
      </c>
      <c r="G21" s="9">
        <f>'[5]PURI AGUNG'!$H$44</f>
        <v>244</v>
      </c>
      <c r="H21" s="9">
        <f>'[6]PURI AGUNG'!$H$44</f>
        <v>16</v>
      </c>
      <c r="I21" s="59">
        <f>C21+E21+G21</f>
        <v>702</v>
      </c>
      <c r="J21" s="59">
        <f>D21+F21+H21</f>
        <v>89</v>
      </c>
    </row>
    <row r="22" spans="1:15" ht="15" x14ac:dyDescent="0.25">
      <c r="A22" s="3"/>
      <c r="B22" s="11"/>
      <c r="C22" s="9"/>
      <c r="D22" s="9"/>
      <c r="E22" s="9"/>
      <c r="F22" s="9"/>
      <c r="G22" s="9"/>
      <c r="H22" s="9"/>
      <c r="I22" s="59"/>
      <c r="J22" s="59"/>
    </row>
    <row r="23" spans="1:15" ht="15" x14ac:dyDescent="0.25">
      <c r="A23" s="3">
        <v>9</v>
      </c>
      <c r="B23" s="11" t="s">
        <v>15</v>
      </c>
      <c r="C23" s="9">
        <f>'[1]TAMAN UJUNG'!$H$44</f>
        <v>5751</v>
      </c>
      <c r="D23" s="9">
        <f>'[2]TAMAN UJUNG'!$H$44</f>
        <v>6025</v>
      </c>
      <c r="E23" s="8">
        <f>'[3]TAMAN UJUNG'!$H$40</f>
        <v>5230</v>
      </c>
      <c r="F23" s="9">
        <f>'[4]TAMAN UJUNG'!$H$41</f>
        <v>2947</v>
      </c>
      <c r="G23" s="9">
        <f>'[5]TAMAN UJUNG'!$H$42</f>
        <v>5079</v>
      </c>
      <c r="H23" s="9">
        <f>'[6]TAMAN UJUNG'!$H$44</f>
        <v>2014</v>
      </c>
      <c r="I23" s="59">
        <f>C23+E23+G23</f>
        <v>16060</v>
      </c>
      <c r="J23" s="59">
        <f>D23+F23+H23</f>
        <v>10986</v>
      </c>
    </row>
    <row r="24" spans="1:15" ht="15" x14ac:dyDescent="0.25">
      <c r="A24" s="3"/>
      <c r="B24" s="11"/>
      <c r="C24" s="9"/>
      <c r="D24" s="9"/>
      <c r="E24" s="9"/>
      <c r="F24" s="9"/>
      <c r="G24" s="9"/>
      <c r="H24" s="9"/>
      <c r="I24" s="59"/>
      <c r="J24" s="59"/>
    </row>
    <row r="25" spans="1:15" ht="15" x14ac:dyDescent="0.25">
      <c r="A25" s="3">
        <v>10</v>
      </c>
      <c r="B25" s="11" t="s">
        <v>24</v>
      </c>
      <c r="C25" s="7">
        <f>[1]EDELWEIS!$H$44</f>
        <v>0</v>
      </c>
      <c r="D25" s="9">
        <f>[2]EDELWEIS!$H$44</f>
        <v>150</v>
      </c>
      <c r="E25" s="7">
        <v>0</v>
      </c>
      <c r="F25" s="9">
        <f>[4]EDELWEIS!$H$41</f>
        <v>50</v>
      </c>
      <c r="G25" s="13">
        <f>[5]EDELWEIS!$H$44</f>
        <v>5</v>
      </c>
      <c r="H25" s="14">
        <f>[6]EDELWEIS!$H$44</f>
        <v>40</v>
      </c>
      <c r="I25" s="59">
        <f>C25+E25+G25</f>
        <v>5</v>
      </c>
      <c r="J25" s="59">
        <f>D25+F25+H25</f>
        <v>240</v>
      </c>
    </row>
    <row r="26" spans="1:15" ht="15" x14ac:dyDescent="0.25">
      <c r="A26" s="15"/>
      <c r="B26" s="16"/>
      <c r="C26" s="8"/>
      <c r="D26" s="8"/>
      <c r="E26" s="14"/>
      <c r="F26" s="14"/>
      <c r="G26" s="9"/>
      <c r="H26" s="17"/>
      <c r="I26" s="59"/>
      <c r="J26" s="59"/>
      <c r="L26" s="18"/>
      <c r="M26" s="18"/>
    </row>
    <row r="27" spans="1:15" ht="15" x14ac:dyDescent="0.25">
      <c r="A27" s="37">
        <v>11</v>
      </c>
      <c r="B27" s="19" t="s">
        <v>29</v>
      </c>
      <c r="C27" s="20">
        <f>[1]LEMPUYANG!$H$44</f>
        <v>11565</v>
      </c>
      <c r="D27" s="20">
        <f>[2]LEMPUYANG!$H$44</f>
        <v>971</v>
      </c>
      <c r="E27" s="43">
        <f>[3]LEMPUYANG!$H$41</f>
        <v>11889</v>
      </c>
      <c r="F27" s="20">
        <f>[4]LEMPUYANG!$H$41</f>
        <v>539</v>
      </c>
      <c r="G27" s="9">
        <f>[5]LEMPUYANG!$H$44</f>
        <v>12389</v>
      </c>
      <c r="H27" s="17">
        <f>[6]LEMPUYANG!$H$44</f>
        <v>420</v>
      </c>
      <c r="I27" s="59">
        <f>C27+E27+G27</f>
        <v>35843</v>
      </c>
      <c r="J27" s="59">
        <f>D27+F27+H27</f>
        <v>1930</v>
      </c>
    </row>
    <row r="28" spans="1:15" ht="15" x14ac:dyDescent="0.25">
      <c r="A28" s="15"/>
      <c r="B28" s="19"/>
      <c r="C28" s="21"/>
      <c r="D28" s="21"/>
      <c r="E28" s="42"/>
      <c r="F28" s="21"/>
      <c r="G28" s="9"/>
      <c r="H28" s="17"/>
      <c r="I28" s="59"/>
      <c r="J28" s="59"/>
    </row>
    <row r="29" spans="1:15" ht="15" x14ac:dyDescent="0.25">
      <c r="A29" s="41">
        <v>12</v>
      </c>
      <c r="B29" s="22" t="s">
        <v>16</v>
      </c>
      <c r="C29" s="21">
        <f>'[1]BUKIT ASAH'!$H$44</f>
        <v>5176</v>
      </c>
      <c r="D29" s="20">
        <f>'[2]BUKIT ASAH'!$H$44</f>
        <v>7270</v>
      </c>
      <c r="E29" s="42">
        <f>'[3]BUKIT ASAH'!$H$41</f>
        <v>4912</v>
      </c>
      <c r="F29" s="42">
        <f>'[4]BUKIT ASAH'!$H$41</f>
        <v>3485</v>
      </c>
      <c r="G29" s="9">
        <f>'[5]BUKIT ASAH'!$H$44</f>
        <v>5850</v>
      </c>
      <c r="H29" s="17">
        <f>'[6]BUKIT ASAH'!$H$44</f>
        <v>6279</v>
      </c>
      <c r="I29" s="59">
        <f>C29+E29+G29</f>
        <v>15938</v>
      </c>
      <c r="J29" s="59">
        <f>D29+F29+H29</f>
        <v>17034</v>
      </c>
    </row>
    <row r="30" spans="1:15" ht="15" x14ac:dyDescent="0.25">
      <c r="A30" s="14"/>
      <c r="B30" s="22"/>
      <c r="C30" s="20"/>
      <c r="D30" s="20"/>
      <c r="E30" s="42"/>
      <c r="F30" s="42"/>
      <c r="G30" s="9"/>
      <c r="H30" s="17"/>
      <c r="I30" s="59"/>
      <c r="J30" s="59"/>
    </row>
    <row r="31" spans="1:15" ht="15" x14ac:dyDescent="0.25">
      <c r="A31" s="14">
        <v>13</v>
      </c>
      <c r="B31" s="22" t="s">
        <v>28</v>
      </c>
      <c r="C31" s="21">
        <f>'[1]BUKIT CEMARA'!$C$44</f>
        <v>0</v>
      </c>
      <c r="D31" s="6">
        <f>'[2]BUKIT CEMARA'!$H$44</f>
        <v>83</v>
      </c>
      <c r="E31" s="42">
        <v>0</v>
      </c>
      <c r="F31" s="42">
        <v>0</v>
      </c>
      <c r="G31" s="9">
        <v>0</v>
      </c>
      <c r="H31" s="17">
        <f>'[6]BUKIT CEMARA'!$H$44</f>
        <v>86</v>
      </c>
      <c r="I31" s="59">
        <f>C31+E31+G31</f>
        <v>0</v>
      </c>
      <c r="J31" s="59">
        <f>D31+F31+H31</f>
        <v>169</v>
      </c>
      <c r="O31" s="1" t="s">
        <v>30</v>
      </c>
    </row>
    <row r="32" spans="1:15" ht="15" x14ac:dyDescent="0.25">
      <c r="A32" s="14"/>
      <c r="B32" s="22"/>
      <c r="C32" s="21"/>
      <c r="D32" s="23"/>
      <c r="E32" s="42"/>
      <c r="F32" s="42"/>
      <c r="G32" s="9"/>
      <c r="H32" s="17"/>
      <c r="I32" s="59"/>
      <c r="J32" s="59"/>
    </row>
    <row r="33" spans="1:11" ht="15" x14ac:dyDescent="0.25">
      <c r="A33" s="14">
        <v>14</v>
      </c>
      <c r="B33" s="56" t="s">
        <v>36</v>
      </c>
      <c r="C33" s="21">
        <f>[1]D.PENABAN!$H$44</f>
        <v>50</v>
      </c>
      <c r="D33" s="57">
        <f>[2]PENABAN!$H$44</f>
        <v>558</v>
      </c>
      <c r="E33" s="42">
        <f>[3]D.PENABAN!$H$41</f>
        <v>32</v>
      </c>
      <c r="F33" s="42">
        <f>[4]PENABAN!$H$41</f>
        <v>914</v>
      </c>
      <c r="G33" s="9">
        <f>[5]D.PENABAN!$H$44</f>
        <v>95</v>
      </c>
      <c r="H33" s="17">
        <f>[6]PENABAN!$H$44</f>
        <v>190</v>
      </c>
      <c r="I33" s="59">
        <f>C33+E33+G33</f>
        <v>177</v>
      </c>
      <c r="J33" s="59">
        <f>D33+F33+H33</f>
        <v>1662</v>
      </c>
    </row>
    <row r="34" spans="1:11" ht="15" x14ac:dyDescent="0.25">
      <c r="A34" s="14"/>
      <c r="B34" s="56"/>
      <c r="C34" s="21"/>
      <c r="D34" s="57"/>
      <c r="E34" s="42"/>
      <c r="F34" s="42"/>
      <c r="G34" s="9"/>
      <c r="H34" s="17"/>
      <c r="I34" s="59"/>
      <c r="J34" s="59"/>
    </row>
    <row r="35" spans="1:11" ht="15" x14ac:dyDescent="0.25">
      <c r="A35" s="14">
        <v>15</v>
      </c>
      <c r="B35" s="56" t="s">
        <v>37</v>
      </c>
      <c r="C35" s="21">
        <f>[1]MAHAGANGGA!$H$44</f>
        <v>228</v>
      </c>
      <c r="D35" s="57">
        <f>[2]MAHAGANGGA!$H$44</f>
        <v>323</v>
      </c>
      <c r="E35" s="42">
        <f>[3]MAHAGANGGA!$H$41</f>
        <v>310</v>
      </c>
      <c r="F35" s="70">
        <f>[4]MAHAGANGGA!$H$41</f>
        <v>80</v>
      </c>
      <c r="G35" s="9">
        <f>[5]MAHAGANGGA!$H$44</f>
        <v>257</v>
      </c>
      <c r="H35" s="17">
        <f>[6]MAHAGANGGA!$H$44</f>
        <v>51</v>
      </c>
      <c r="I35" s="59">
        <f>C35+E35+G35</f>
        <v>795</v>
      </c>
      <c r="J35" s="59">
        <f>D35+F35+H35</f>
        <v>454</v>
      </c>
    </row>
    <row r="36" spans="1:11" ht="15" x14ac:dyDescent="0.25">
      <c r="A36" s="14"/>
      <c r="B36" s="54"/>
      <c r="C36" s="55"/>
      <c r="D36" s="57"/>
      <c r="E36" s="71"/>
      <c r="F36" s="42"/>
      <c r="G36" s="9"/>
      <c r="H36" s="17"/>
      <c r="I36" s="59"/>
      <c r="J36" s="59"/>
    </row>
    <row r="37" spans="1:11" ht="15" x14ac:dyDescent="0.25">
      <c r="A37" s="14">
        <v>16</v>
      </c>
      <c r="B37" s="54" t="s">
        <v>39</v>
      </c>
      <c r="C37" s="55">
        <f>[1]PUTUNG!$H$44</f>
        <v>247</v>
      </c>
      <c r="D37" s="57">
        <f>[2]PUTUNG!$H$44</f>
        <v>209</v>
      </c>
      <c r="E37" s="55">
        <f>[3]PUTUNG!$H$41</f>
        <v>201</v>
      </c>
      <c r="F37" s="21">
        <f>[4]PUTUNG!$H$41</f>
        <v>107</v>
      </c>
      <c r="G37" s="9">
        <f>[5]PUTUNG!$H$44</f>
        <v>197</v>
      </c>
      <c r="H37" s="17">
        <f>[6]PUTUNG!$H$44</f>
        <v>115</v>
      </c>
      <c r="I37" s="59">
        <f>C37+E37+G37</f>
        <v>645</v>
      </c>
      <c r="J37" s="59">
        <f>D37+F37+H37</f>
        <v>431</v>
      </c>
      <c r="K37" s="26"/>
    </row>
    <row r="38" spans="1:11" ht="15" x14ac:dyDescent="0.25">
      <c r="A38" s="14"/>
      <c r="B38" s="54"/>
      <c r="C38" s="55"/>
      <c r="D38" s="57"/>
      <c r="E38" s="55"/>
      <c r="F38" s="21"/>
      <c r="G38" s="9"/>
      <c r="H38" s="17"/>
      <c r="I38" s="59"/>
      <c r="J38" s="59"/>
    </row>
    <row r="39" spans="1:11" ht="16.5" x14ac:dyDescent="0.3">
      <c r="A39" s="24"/>
      <c r="B39" s="25" t="s">
        <v>26</v>
      </c>
      <c r="C39" s="58">
        <f t="shared" ref="C39:J39" si="0">SUM(C7:C37)</f>
        <v>60856</v>
      </c>
      <c r="D39" s="58">
        <f t="shared" si="0"/>
        <v>25615</v>
      </c>
      <c r="E39" s="58">
        <f>SUM(E7:E37)</f>
        <v>59493</v>
      </c>
      <c r="F39" s="58">
        <f t="shared" si="0"/>
        <v>13479</v>
      </c>
      <c r="G39" s="58">
        <f t="shared" si="0"/>
        <v>68207</v>
      </c>
      <c r="H39" s="58">
        <f t="shared" si="0"/>
        <v>16082</v>
      </c>
      <c r="I39" s="67">
        <f t="shared" si="0"/>
        <v>188556</v>
      </c>
      <c r="J39" s="68">
        <f t="shared" si="0"/>
        <v>55176</v>
      </c>
    </row>
    <row r="40" spans="1:11" ht="15" x14ac:dyDescent="0.25">
      <c r="A40" s="27"/>
      <c r="B40" s="28"/>
      <c r="D40" s="29"/>
      <c r="E40" s="30"/>
      <c r="F40" s="30"/>
      <c r="G40" s="30"/>
      <c r="H40" s="30"/>
      <c r="I40" s="60"/>
      <c r="J40" s="61"/>
    </row>
    <row r="41" spans="1:11" ht="15" x14ac:dyDescent="0.25">
      <c r="A41" s="27"/>
      <c r="B41" s="28"/>
      <c r="C41" s="31"/>
      <c r="D41" s="31"/>
      <c r="E41" s="28"/>
      <c r="F41" s="28"/>
      <c r="G41" s="28"/>
      <c r="H41" s="28"/>
      <c r="I41" s="62"/>
      <c r="J41" s="63"/>
    </row>
    <row r="42" spans="1:11" ht="15" x14ac:dyDescent="0.25">
      <c r="A42" s="27"/>
      <c r="B42" s="28"/>
      <c r="C42" s="28"/>
      <c r="D42" s="28"/>
      <c r="E42" s="86" t="s">
        <v>17</v>
      </c>
      <c r="F42" s="86"/>
      <c r="G42" s="86"/>
      <c r="H42" s="86"/>
      <c r="I42" s="87">
        <f>SUM(I39:J39)</f>
        <v>243732</v>
      </c>
      <c r="J42" s="88"/>
    </row>
    <row r="43" spans="1:11" ht="15" customHeight="1" x14ac:dyDescent="0.2">
      <c r="A43" s="32"/>
      <c r="B43" s="33"/>
      <c r="C43" s="33"/>
      <c r="D43" s="33"/>
      <c r="E43" s="33"/>
      <c r="F43" s="33"/>
      <c r="G43" s="33"/>
      <c r="H43" s="33"/>
      <c r="I43" s="33"/>
      <c r="J43" s="34"/>
    </row>
    <row r="44" spans="1:11" ht="15" customHeight="1" x14ac:dyDescent="0.2">
      <c r="A44" s="35"/>
      <c r="G44" s="81"/>
      <c r="H44" s="81"/>
      <c r="I44" s="81"/>
      <c r="J44" s="81"/>
    </row>
    <row r="45" spans="1:11" x14ac:dyDescent="0.2">
      <c r="A45" s="35"/>
      <c r="G45" s="52"/>
      <c r="H45" s="53"/>
      <c r="I45" s="53"/>
      <c r="J45" s="53"/>
    </row>
    <row r="46" spans="1:11" x14ac:dyDescent="0.2">
      <c r="A46" s="35"/>
      <c r="G46" s="52"/>
      <c r="H46" s="53"/>
      <c r="I46" s="53"/>
      <c r="J46" s="53"/>
    </row>
    <row r="47" spans="1:11" ht="15" customHeight="1" x14ac:dyDescent="0.2">
      <c r="A47" s="35"/>
      <c r="G47" s="89"/>
      <c r="H47" s="89"/>
      <c r="I47" s="89"/>
      <c r="J47" s="89"/>
    </row>
    <row r="48" spans="1:11" ht="15" customHeight="1" x14ac:dyDescent="0.2">
      <c r="A48" s="35"/>
      <c r="G48" s="81"/>
      <c r="H48" s="81"/>
      <c r="I48" s="81"/>
      <c r="J48" s="81"/>
    </row>
    <row r="49" spans="1:10" ht="15" customHeight="1" x14ac:dyDescent="0.2">
      <c r="A49" s="35"/>
      <c r="G49" s="81"/>
      <c r="H49" s="81"/>
      <c r="I49" s="81"/>
      <c r="J49" s="81"/>
    </row>
    <row r="50" spans="1:10" x14ac:dyDescent="0.2">
      <c r="A50" s="35"/>
    </row>
    <row r="53" spans="1:10" x14ac:dyDescent="0.2">
      <c r="B53" s="79"/>
      <c r="C53" s="79"/>
      <c r="D53" s="79"/>
      <c r="E53" s="79"/>
    </row>
    <row r="54" spans="1:10" x14ac:dyDescent="0.2">
      <c r="B54" s="79"/>
      <c r="C54" s="79"/>
      <c r="D54" s="79"/>
      <c r="E54" s="79"/>
    </row>
    <row r="55" spans="1:10" x14ac:dyDescent="0.2">
      <c r="B55" s="39"/>
    </row>
    <row r="56" spans="1:10" x14ac:dyDescent="0.2">
      <c r="B56" s="39"/>
    </row>
    <row r="57" spans="1:10" x14ac:dyDescent="0.2">
      <c r="B57" s="39"/>
    </row>
    <row r="58" spans="1:10" ht="15" x14ac:dyDescent="0.2">
      <c r="B58" s="80"/>
      <c r="C58" s="80"/>
      <c r="D58" s="80"/>
      <c r="E58" s="80"/>
    </row>
    <row r="59" spans="1:10" x14ac:dyDescent="0.2">
      <c r="B59" s="79"/>
      <c r="C59" s="79"/>
      <c r="D59" s="79"/>
      <c r="E59" s="79"/>
    </row>
    <row r="60" spans="1:10" x14ac:dyDescent="0.2">
      <c r="B60" s="79"/>
      <c r="C60" s="79"/>
      <c r="D60" s="79"/>
      <c r="E60" s="79"/>
    </row>
  </sheetData>
  <mergeCells count="19">
    <mergeCell ref="G49:J49"/>
    <mergeCell ref="A1:J1"/>
    <mergeCell ref="A2:J2"/>
    <mergeCell ref="C4:D4"/>
    <mergeCell ref="E4:F4"/>
    <mergeCell ref="G4:H4"/>
    <mergeCell ref="I4:J4"/>
    <mergeCell ref="A4:A5"/>
    <mergeCell ref="B4:B5"/>
    <mergeCell ref="E42:H42"/>
    <mergeCell ref="I42:J42"/>
    <mergeCell ref="G44:J44"/>
    <mergeCell ref="G47:J47"/>
    <mergeCell ref="G48:J48"/>
    <mergeCell ref="B53:E53"/>
    <mergeCell ref="B54:E54"/>
    <mergeCell ref="B58:E58"/>
    <mergeCell ref="B59:E59"/>
    <mergeCell ref="B60:E60"/>
  </mergeCells>
  <pageMargins left="0.51181102362204722" right="0.31496062992125984" top="0.74803149606299213" bottom="0.74803149606299213" header="0.31496062992125984" footer="0.31496062992125984"/>
  <pageSetup paperSize="5" scale="85" orientation="portrait" verticalDpi="0" r:id="rId1"/>
  <rowBreaks count="1" manualBreakCount="1">
    <brk id="4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4"/>
  <sheetViews>
    <sheetView topLeftCell="A10" zoomScale="90" zoomScaleNormal="90" workbookViewId="0">
      <selection activeCell="I30" sqref="I30"/>
    </sheetView>
  </sheetViews>
  <sheetFormatPr defaultColWidth="9.125" defaultRowHeight="14.25" x14ac:dyDescent="0.2"/>
  <cols>
    <col min="1" max="1" width="4.25" style="1" customWidth="1"/>
    <col min="2" max="2" width="25.125" style="1" customWidth="1"/>
    <col min="3" max="3" width="10.25" style="1" customWidth="1"/>
    <col min="4" max="4" width="9.75" style="1" customWidth="1"/>
    <col min="5" max="5" width="9.875" style="1" customWidth="1"/>
    <col min="6" max="7" width="9.625" style="1" customWidth="1"/>
    <col min="8" max="8" width="9.25" style="1" customWidth="1"/>
    <col min="9" max="9" width="10.25" style="1" customWidth="1"/>
    <col min="10" max="10" width="12.75" style="1" customWidth="1"/>
    <col min="11" max="11" width="13.625" style="1" customWidth="1"/>
    <col min="12" max="16384" width="9.125" style="1"/>
  </cols>
  <sheetData>
    <row r="1" spans="1:14" ht="15" x14ac:dyDescent="0.2">
      <c r="A1" s="82" t="s">
        <v>40</v>
      </c>
      <c r="B1" s="82"/>
      <c r="C1" s="82"/>
      <c r="D1" s="82"/>
      <c r="E1" s="82"/>
      <c r="F1" s="82"/>
      <c r="G1" s="82"/>
      <c r="H1" s="82"/>
      <c r="I1" s="82"/>
      <c r="J1" s="82"/>
    </row>
    <row r="2" spans="1:14" ht="15" x14ac:dyDescent="0.2">
      <c r="A2" s="82" t="s">
        <v>32</v>
      </c>
      <c r="B2" s="82"/>
      <c r="C2" s="82"/>
      <c r="D2" s="82"/>
      <c r="E2" s="82"/>
      <c r="F2" s="82"/>
      <c r="G2" s="82"/>
      <c r="H2" s="82"/>
      <c r="I2" s="82"/>
      <c r="J2" s="82"/>
    </row>
    <row r="4" spans="1:14" ht="16.5" x14ac:dyDescent="0.3">
      <c r="A4" s="84" t="s">
        <v>0</v>
      </c>
      <c r="B4" s="84" t="s">
        <v>1</v>
      </c>
      <c r="C4" s="83" t="s">
        <v>18</v>
      </c>
      <c r="D4" s="83"/>
      <c r="E4" s="83" t="s">
        <v>19</v>
      </c>
      <c r="F4" s="83"/>
      <c r="G4" s="83" t="s">
        <v>20</v>
      </c>
      <c r="H4" s="83"/>
      <c r="I4" s="83" t="s">
        <v>5</v>
      </c>
      <c r="J4" s="83"/>
    </row>
    <row r="5" spans="1:14" ht="16.5" x14ac:dyDescent="0.3">
      <c r="A5" s="85"/>
      <c r="B5" s="85"/>
      <c r="C5" s="36" t="s">
        <v>6</v>
      </c>
      <c r="D5" s="36" t="s">
        <v>7</v>
      </c>
      <c r="E5" s="36" t="s">
        <v>6</v>
      </c>
      <c r="F5" s="36" t="s">
        <v>7</v>
      </c>
      <c r="G5" s="36" t="s">
        <v>6</v>
      </c>
      <c r="H5" s="36" t="s">
        <v>7</v>
      </c>
      <c r="I5" s="36" t="s">
        <v>6</v>
      </c>
      <c r="J5" s="36" t="s">
        <v>7</v>
      </c>
    </row>
    <row r="6" spans="1:14" x14ac:dyDescent="0.2">
      <c r="A6" s="2"/>
      <c r="B6" s="2"/>
      <c r="C6" s="2"/>
      <c r="D6" s="2"/>
      <c r="E6" s="2"/>
      <c r="F6" s="2"/>
      <c r="G6" s="2"/>
      <c r="H6" s="2"/>
      <c r="I6" s="40"/>
      <c r="J6" s="40"/>
    </row>
    <row r="7" spans="1:14" ht="15" x14ac:dyDescent="0.25">
      <c r="A7" s="3" t="s">
        <v>8</v>
      </c>
      <c r="B7" s="4" t="s">
        <v>9</v>
      </c>
      <c r="C7" s="5">
        <f>[7]TIRTAGANGGA!$H$43</f>
        <v>36093</v>
      </c>
      <c r="D7" s="6">
        <f>[8]TIRTAGANGGA!$H$43</f>
        <v>6501</v>
      </c>
      <c r="E7" s="7">
        <f>[9]TIRTAGANGGA!$H$44</f>
        <v>40043</v>
      </c>
      <c r="F7" s="9">
        <f>[10]TIRTAGANGGA!$H$44</f>
        <v>3619</v>
      </c>
      <c r="G7" s="9">
        <f>[11]TIRTAGANGGA!$H$43</f>
        <v>38342</v>
      </c>
      <c r="H7" s="9">
        <f>[12]TIRTAGANGGA!$H$43</f>
        <v>4207</v>
      </c>
      <c r="I7" s="59">
        <f>C7+E7+G7</f>
        <v>114478</v>
      </c>
      <c r="J7" s="59">
        <f>D7+F7+H7</f>
        <v>14327</v>
      </c>
    </row>
    <row r="8" spans="1:14" ht="15" x14ac:dyDescent="0.25">
      <c r="A8" s="9"/>
      <c r="B8" s="11"/>
      <c r="C8" s="9"/>
      <c r="D8" s="9"/>
      <c r="E8" s="9"/>
      <c r="F8" s="9"/>
      <c r="G8" s="9"/>
      <c r="H8" s="9"/>
      <c r="I8" s="59"/>
      <c r="J8" s="59"/>
    </row>
    <row r="9" spans="1:14" ht="15" x14ac:dyDescent="0.25">
      <c r="A9" s="3">
        <v>2</v>
      </c>
      <c r="B9" s="11" t="s">
        <v>10</v>
      </c>
      <c r="C9" s="9">
        <f>[7]BESAKIH!$H$43</f>
        <v>13294</v>
      </c>
      <c r="D9" s="9">
        <f>[8]BESAKIH!$H$43</f>
        <v>1979</v>
      </c>
      <c r="E9" s="9">
        <f>[9]BESAKIH!$H$44</f>
        <v>17836</v>
      </c>
      <c r="F9" s="9">
        <f>[10]BESAKIH!$H$44</f>
        <v>1430</v>
      </c>
      <c r="G9" s="9">
        <f>[11]BESAKIH!$H$43</f>
        <v>17654</v>
      </c>
      <c r="H9" s="9">
        <f>[12]BESAKIH!$H$43</f>
        <v>1864</v>
      </c>
      <c r="I9" s="59">
        <f>C9+E9+G9</f>
        <v>48784</v>
      </c>
      <c r="J9" s="59">
        <f>D9+F9+H9</f>
        <v>5273</v>
      </c>
    </row>
    <row r="10" spans="1:14" ht="15" x14ac:dyDescent="0.25">
      <c r="A10" s="9"/>
      <c r="B10" s="11"/>
      <c r="C10" s="9"/>
      <c r="D10" s="9"/>
      <c r="E10" s="9"/>
      <c r="F10" s="12"/>
      <c r="G10" s="9"/>
      <c r="H10" s="9"/>
      <c r="I10" s="59"/>
      <c r="J10" s="59"/>
    </row>
    <row r="11" spans="1:14" ht="15" x14ac:dyDescent="0.25">
      <c r="A11" s="3">
        <v>3</v>
      </c>
      <c r="B11" s="11" t="s">
        <v>11</v>
      </c>
      <c r="C11" s="9">
        <f>'[7]YEH MALET'!$H$43</f>
        <v>28</v>
      </c>
      <c r="D11" s="9">
        <f>'[8]YEH MALET'!$H$43</f>
        <v>3163</v>
      </c>
      <c r="E11" s="7">
        <f>'[9]YEH MALET'!$H$44</f>
        <v>38</v>
      </c>
      <c r="F11" s="9">
        <f>'[10]YEH MALET'!$H$44</f>
        <v>2430</v>
      </c>
      <c r="G11" s="7">
        <f>'[11]YEH MALET'!$H$43</f>
        <v>30</v>
      </c>
      <c r="H11" s="7">
        <f>'[12]YEH MALET'!$H$43</f>
        <v>1013</v>
      </c>
      <c r="I11" s="59">
        <f>C11+E11+G11</f>
        <v>96</v>
      </c>
      <c r="J11" s="59">
        <f>D11+F11+H11</f>
        <v>6606</v>
      </c>
    </row>
    <row r="12" spans="1:14" ht="15" x14ac:dyDescent="0.25">
      <c r="A12" s="3"/>
      <c r="B12" s="11"/>
      <c r="C12" s="9"/>
      <c r="D12" s="9"/>
      <c r="E12" s="9"/>
      <c r="F12" s="9"/>
      <c r="G12" s="9"/>
      <c r="H12" s="9"/>
      <c r="I12" s="59"/>
      <c r="J12" s="59"/>
      <c r="N12" s="1" t="s">
        <v>41</v>
      </c>
    </row>
    <row r="13" spans="1:14" x14ac:dyDescent="0.2">
      <c r="A13" s="3">
        <v>4</v>
      </c>
      <c r="B13" s="44" t="s">
        <v>12</v>
      </c>
      <c r="C13" s="21">
        <f>[7]TENGANAN!$C$43</f>
        <v>2583</v>
      </c>
      <c r="D13" s="8">
        <f>[8]TENGANAN!$H$43</f>
        <v>754</v>
      </c>
      <c r="E13" s="7">
        <f>[9]TENGANAN!$H$44</f>
        <v>2881</v>
      </c>
      <c r="F13" s="9">
        <f>[10]TENGANAN!$H$44</f>
        <v>501</v>
      </c>
      <c r="G13" s="7">
        <f>[11]TENGANAN!$H$43</f>
        <v>2348</v>
      </c>
      <c r="H13" s="7">
        <f>[12]TENGANAN!$H$43</f>
        <v>1002</v>
      </c>
      <c r="I13" s="72">
        <f>C13+E13+G13</f>
        <v>7812</v>
      </c>
      <c r="J13" s="72">
        <f>D13+F13+H13</f>
        <v>2257</v>
      </c>
      <c r="L13" s="18"/>
    </row>
    <row r="14" spans="1:14" ht="15" x14ac:dyDescent="0.25">
      <c r="A14" s="3"/>
      <c r="B14" s="11"/>
      <c r="C14" s="9"/>
      <c r="D14" s="9"/>
      <c r="E14" s="9"/>
      <c r="F14" s="9"/>
      <c r="G14" s="9"/>
      <c r="H14" s="9"/>
      <c r="I14" s="59"/>
      <c r="J14" s="59"/>
    </row>
    <row r="15" spans="1:14" ht="15" x14ac:dyDescent="0.25">
      <c r="A15" s="3">
        <v>5</v>
      </c>
      <c r="B15" s="44" t="s">
        <v>13</v>
      </c>
      <c r="C15" s="7">
        <f>[7]CANDIDASA!$H$43</f>
        <v>335</v>
      </c>
      <c r="D15" s="7">
        <f>[8]CANDIDASA!$H$43</f>
        <v>301</v>
      </c>
      <c r="E15" s="7">
        <f>[9]CANDIDASA!$H$44</f>
        <v>484</v>
      </c>
      <c r="F15" s="7">
        <f>[10]CANDIDASA!$H$44</f>
        <v>277</v>
      </c>
      <c r="G15" s="7">
        <v>0</v>
      </c>
      <c r="H15" s="7">
        <v>0</v>
      </c>
      <c r="I15" s="59">
        <f>C15+E15+G15</f>
        <v>819</v>
      </c>
      <c r="J15" s="59">
        <f>D15+F15+H15</f>
        <v>578</v>
      </c>
    </row>
    <row r="16" spans="1:14" ht="15" x14ac:dyDescent="0.25">
      <c r="A16" s="3"/>
      <c r="B16" s="44"/>
      <c r="C16" s="9"/>
      <c r="D16" s="9"/>
      <c r="E16" s="9"/>
      <c r="F16" s="9"/>
      <c r="G16" s="9"/>
      <c r="H16" s="9"/>
      <c r="I16" s="59"/>
      <c r="J16" s="59"/>
    </row>
    <row r="17" spans="1:13" ht="15" x14ac:dyDescent="0.25">
      <c r="A17" s="3">
        <v>6</v>
      </c>
      <c r="B17" s="4" t="s">
        <v>27</v>
      </c>
      <c r="C17" s="5">
        <f>'[7]BUKIT SURGA'!$H$43</f>
        <v>273</v>
      </c>
      <c r="D17" s="7">
        <f>'[8]BUKIT SURGA'!$H$43</f>
        <v>845</v>
      </c>
      <c r="E17" s="35">
        <f>'[9]BUKIT SURGA'!$H$44</f>
        <v>173</v>
      </c>
      <c r="F17" s="9">
        <f>'[10]BUKIT SURGA'!$H$44</f>
        <v>520</v>
      </c>
      <c r="G17" s="9">
        <f>'[11]BUKIT SURGA'!$H$43</f>
        <v>327</v>
      </c>
      <c r="H17" s="9">
        <f>'[12]BUKIT SURGA'!$H$43</f>
        <v>874</v>
      </c>
      <c r="I17" s="59">
        <f>C17+E17+G17</f>
        <v>773</v>
      </c>
      <c r="J17" s="59">
        <f>D17+F17+H17</f>
        <v>2239</v>
      </c>
    </row>
    <row r="18" spans="1:13" ht="15" x14ac:dyDescent="0.25">
      <c r="A18" s="3"/>
      <c r="B18" s="11"/>
      <c r="C18" s="9"/>
      <c r="D18" s="9"/>
      <c r="E18" s="9"/>
      <c r="F18" s="9"/>
      <c r="G18" s="9"/>
      <c r="H18" s="9"/>
      <c r="I18" s="59"/>
      <c r="J18" s="59"/>
    </row>
    <row r="19" spans="1:13" ht="15" x14ac:dyDescent="0.25">
      <c r="A19" s="3">
        <v>7</v>
      </c>
      <c r="B19" s="44" t="s">
        <v>25</v>
      </c>
      <c r="C19" s="7">
        <f>[7]TULAMBEN!$H$43</f>
        <v>2250</v>
      </c>
      <c r="D19" s="7">
        <f>[8]TULAMBEN!$H$43</f>
        <v>1250</v>
      </c>
      <c r="E19" s="9">
        <f>[9]TULAMBEN!$H$44</f>
        <v>3000</v>
      </c>
      <c r="F19" s="9">
        <f>[10]TULAMBEN!$H$44</f>
        <v>480</v>
      </c>
      <c r="G19" s="9">
        <f>[11]TULAMBEN!$H$43</f>
        <v>3400</v>
      </c>
      <c r="H19" s="9"/>
      <c r="I19" s="59">
        <f>C19+E19+G19</f>
        <v>8650</v>
      </c>
      <c r="J19" s="59">
        <f>D19+F19+H19</f>
        <v>1730</v>
      </c>
    </row>
    <row r="20" spans="1:13" ht="15" x14ac:dyDescent="0.25">
      <c r="A20" s="3"/>
      <c r="B20" s="11"/>
      <c r="C20" s="9"/>
      <c r="D20" s="9"/>
      <c r="E20" s="9"/>
      <c r="F20" s="9"/>
      <c r="G20" s="9"/>
      <c r="H20" s="9"/>
      <c r="I20" s="59"/>
      <c r="J20" s="59"/>
    </row>
    <row r="21" spans="1:13" ht="15" x14ac:dyDescent="0.25">
      <c r="A21" s="3">
        <v>8</v>
      </c>
      <c r="B21" s="11" t="s">
        <v>14</v>
      </c>
      <c r="C21" s="7">
        <f>'[7]PURI AGUNG'!$H$43</f>
        <v>398</v>
      </c>
      <c r="D21" s="7">
        <f>'[8]PURI AGUNG'!$H$43</f>
        <v>29</v>
      </c>
      <c r="E21" s="7">
        <f>'[9]PURI AGUNG'!$H$44</f>
        <v>494</v>
      </c>
      <c r="F21" s="7">
        <f>'[10]PURI AGUNG'!$H$44</f>
        <v>32</v>
      </c>
      <c r="G21" s="9">
        <f>'[11]PURI AGUNG'!$H$43</f>
        <v>329</v>
      </c>
      <c r="H21" s="9">
        <f>'[12]PURI AGUNG'!$H$43</f>
        <v>138</v>
      </c>
      <c r="I21" s="59">
        <f>C21+E21+G21</f>
        <v>1221</v>
      </c>
      <c r="J21" s="59">
        <f>D21+F21+H21</f>
        <v>199</v>
      </c>
    </row>
    <row r="22" spans="1:13" ht="15" x14ac:dyDescent="0.25">
      <c r="A22" s="3"/>
      <c r="B22" s="11"/>
      <c r="C22" s="9"/>
      <c r="D22" s="9"/>
      <c r="E22" s="9"/>
      <c r="F22" s="9"/>
      <c r="G22" s="9"/>
      <c r="H22" s="9"/>
      <c r="I22" s="59"/>
      <c r="J22" s="59"/>
    </row>
    <row r="23" spans="1:13" ht="15" x14ac:dyDescent="0.25">
      <c r="A23" s="3">
        <v>9</v>
      </c>
      <c r="B23" s="11" t="s">
        <v>15</v>
      </c>
      <c r="C23" s="9">
        <f>'[7]TAMAN UJUNG'!$H$42</f>
        <v>7560</v>
      </c>
      <c r="D23" s="9">
        <f>'[8]TAMAN UJUNG'!$H$43</f>
        <v>6160</v>
      </c>
      <c r="E23" s="8">
        <f>'[9]TAMAN UJUNG'!$H$43</f>
        <v>7943</v>
      </c>
      <c r="F23" s="9">
        <f>'[10]TAMAN UJUNG'!$H$44</f>
        <v>4136</v>
      </c>
      <c r="G23" s="9">
        <f>'[11]TAMAN UJUNG'!$H$42</f>
        <v>9266</v>
      </c>
      <c r="H23" s="9">
        <f>'[12]TAMAN UJUNG'!$H$43</f>
        <v>7171</v>
      </c>
      <c r="I23" s="59">
        <f>C23+E23+G23</f>
        <v>24769</v>
      </c>
      <c r="J23" s="59">
        <f>D23+F23+H23</f>
        <v>17467</v>
      </c>
    </row>
    <row r="24" spans="1:13" ht="15" x14ac:dyDescent="0.25">
      <c r="A24" s="3"/>
      <c r="B24" s="11"/>
      <c r="C24" s="9"/>
      <c r="D24" s="9"/>
      <c r="E24" s="9"/>
      <c r="F24" s="9"/>
      <c r="G24" s="9"/>
      <c r="H24" s="9"/>
      <c r="I24" s="59"/>
      <c r="J24" s="59"/>
    </row>
    <row r="25" spans="1:13" ht="15" x14ac:dyDescent="0.25">
      <c r="A25" s="3">
        <v>10</v>
      </c>
      <c r="B25" s="11" t="s">
        <v>24</v>
      </c>
      <c r="C25" s="7">
        <v>0</v>
      </c>
      <c r="D25" s="9">
        <f>[8]EDELWEIS!$H$43</f>
        <v>150</v>
      </c>
      <c r="E25" s="7">
        <v>0</v>
      </c>
      <c r="F25" s="9">
        <f>[10]EDELWEIS!$H$44</f>
        <v>95</v>
      </c>
      <c r="G25" s="13">
        <v>0</v>
      </c>
      <c r="H25" s="14">
        <f>[12]EDELWEIS!$H$43</f>
        <v>150</v>
      </c>
      <c r="I25" s="59">
        <f>C25+E25+G25</f>
        <v>0</v>
      </c>
      <c r="J25" s="59">
        <f>D25+F25+H25</f>
        <v>395</v>
      </c>
    </row>
    <row r="26" spans="1:13" ht="15" x14ac:dyDescent="0.25">
      <c r="A26" s="15"/>
      <c r="B26" s="16"/>
      <c r="C26" s="8"/>
      <c r="D26" s="8"/>
      <c r="E26" s="14"/>
      <c r="F26" s="14"/>
      <c r="G26" s="9"/>
      <c r="H26" s="17"/>
      <c r="I26" s="59"/>
      <c r="J26" s="59"/>
      <c r="L26" s="18"/>
      <c r="M26" s="18"/>
    </row>
    <row r="27" spans="1:13" ht="15" x14ac:dyDescent="0.25">
      <c r="A27" s="37">
        <v>11</v>
      </c>
      <c r="B27" s="19" t="s">
        <v>29</v>
      </c>
      <c r="C27" s="20">
        <f>[7]LEMPUYANG!$H$43</f>
        <v>13650</v>
      </c>
      <c r="D27" s="20">
        <f>[8]LEMPUYANG!$H$43</f>
        <v>898</v>
      </c>
      <c r="E27" s="69">
        <f>[9]LEMPUYANG!$H$44</f>
        <v>17322</v>
      </c>
      <c r="F27" s="20">
        <f>[10]LEMPUYANG!$H$44</f>
        <v>651</v>
      </c>
      <c r="G27" s="9">
        <f>[11]LEMPUYANG!$H$43</f>
        <v>16706</v>
      </c>
      <c r="H27" s="17">
        <f>[12]LEMPUYANG!$H$43</f>
        <v>695</v>
      </c>
      <c r="I27" s="59">
        <f>C27+E27+G27</f>
        <v>47678</v>
      </c>
      <c r="J27" s="59">
        <f>D27+F27+H27</f>
        <v>2244</v>
      </c>
    </row>
    <row r="28" spans="1:13" ht="15" x14ac:dyDescent="0.25">
      <c r="A28" s="15"/>
      <c r="B28" s="19"/>
      <c r="C28" s="21"/>
      <c r="D28" s="21"/>
      <c r="E28" s="42"/>
      <c r="F28" s="21"/>
      <c r="G28" s="9"/>
      <c r="H28" s="17"/>
      <c r="I28" s="59"/>
      <c r="J28" s="59"/>
    </row>
    <row r="29" spans="1:13" ht="15" x14ac:dyDescent="0.25">
      <c r="A29" s="41">
        <v>12</v>
      </c>
      <c r="B29" s="22" t="s">
        <v>16</v>
      </c>
      <c r="C29" s="21">
        <f>'[7]BUKIT ASAH'!$H$43</f>
        <v>8021</v>
      </c>
      <c r="D29" s="49">
        <f>'[8]BUKIT ASAH'!$H$43</f>
        <v>12693</v>
      </c>
      <c r="E29" s="42">
        <f>'[9]BUKIT ASAH'!$H$44</f>
        <v>7551</v>
      </c>
      <c r="F29" s="21">
        <f>'[10]BUKIT ASAH'!$H$44</f>
        <v>9999</v>
      </c>
      <c r="G29" s="9">
        <f>'[11]BUKIT ASAH'!$H$43</f>
        <v>6888</v>
      </c>
      <c r="H29" s="17">
        <f>'[12]BUKIT ASAH'!$H$43</f>
        <v>9941</v>
      </c>
      <c r="I29" s="59">
        <f>C29+E29+G29</f>
        <v>22460</v>
      </c>
      <c r="J29" s="59">
        <f>D29+F29+H29</f>
        <v>32633</v>
      </c>
      <c r="L29" s="26"/>
    </row>
    <row r="30" spans="1:13" ht="15" x14ac:dyDescent="0.25">
      <c r="A30" s="14"/>
      <c r="B30" s="22"/>
      <c r="C30" s="20"/>
      <c r="D30" s="49"/>
      <c r="E30" s="42"/>
      <c r="F30" s="21"/>
      <c r="G30" s="9"/>
      <c r="H30" s="17"/>
      <c r="I30" s="59"/>
      <c r="J30" s="59"/>
    </row>
    <row r="31" spans="1:13" ht="15" x14ac:dyDescent="0.25">
      <c r="A31" s="14">
        <v>13</v>
      </c>
      <c r="B31" s="22" t="s">
        <v>28</v>
      </c>
      <c r="C31" s="21">
        <v>0</v>
      </c>
      <c r="D31" s="6">
        <f>'[8]BUKIT CEMARA'!$H$43</f>
        <v>93</v>
      </c>
      <c r="E31" s="21">
        <v>0</v>
      </c>
      <c r="F31" s="21">
        <v>0</v>
      </c>
      <c r="G31" s="9">
        <f>'[11]BUKIT CEMARA'!$H$43</f>
        <v>12</v>
      </c>
      <c r="H31" s="17">
        <f>'[12]BUKIT CEMARA'!$H$43</f>
        <v>87</v>
      </c>
      <c r="I31" s="59">
        <f>C31+E31+G31</f>
        <v>12</v>
      </c>
      <c r="J31" s="59">
        <f>D31+F31+H31</f>
        <v>180</v>
      </c>
      <c r="L31" s="18"/>
    </row>
    <row r="32" spans="1:13" ht="15" x14ac:dyDescent="0.25">
      <c r="A32" s="14"/>
      <c r="B32" s="22"/>
      <c r="C32" s="21"/>
      <c r="D32" s="23"/>
      <c r="E32" s="21"/>
      <c r="F32" s="21"/>
      <c r="G32" s="9"/>
      <c r="H32" s="17"/>
      <c r="I32" s="59"/>
      <c r="J32" s="59"/>
    </row>
    <row r="33" spans="1:14" ht="15" x14ac:dyDescent="0.25">
      <c r="A33" s="14">
        <v>14</v>
      </c>
      <c r="B33" s="56" t="s">
        <v>36</v>
      </c>
      <c r="C33" s="5">
        <f>[7]D.PENABAN!$H$43</f>
        <v>79</v>
      </c>
      <c r="D33" s="5">
        <f>[8]PENABAN!$H$43</f>
        <v>172</v>
      </c>
      <c r="E33" s="21">
        <f>[9]D.PENABAN!$H$44</f>
        <v>76</v>
      </c>
      <c r="F33" s="21">
        <f>[10]PENABAN!$H$44</f>
        <v>79</v>
      </c>
      <c r="G33" s="9">
        <f>[11]D.PENABAN!$H$43</f>
        <v>60</v>
      </c>
      <c r="H33" s="17">
        <f>[12]PENABAN!$H$43</f>
        <v>536</v>
      </c>
      <c r="I33" s="59">
        <f>C33+E33+G33</f>
        <v>215</v>
      </c>
      <c r="J33" s="59">
        <f>D33+F33+H33</f>
        <v>787</v>
      </c>
      <c r="K33" s="26"/>
    </row>
    <row r="34" spans="1:14" ht="15" x14ac:dyDescent="0.25">
      <c r="A34" s="14"/>
      <c r="B34" s="56"/>
      <c r="C34" s="21"/>
      <c r="D34" s="57"/>
      <c r="E34" s="21"/>
      <c r="F34" s="21"/>
      <c r="G34" s="9"/>
      <c r="H34" s="17"/>
      <c r="I34" s="59"/>
      <c r="J34" s="59"/>
    </row>
    <row r="35" spans="1:14" ht="15" x14ac:dyDescent="0.25">
      <c r="A35" s="14">
        <v>15</v>
      </c>
      <c r="B35" s="56" t="s">
        <v>37</v>
      </c>
      <c r="C35" s="21">
        <f>[7]MAHAGANGGA!$H$43</f>
        <v>458</v>
      </c>
      <c r="D35" s="57">
        <f>[8]MAHAGANGGA!$H$43</f>
        <v>209</v>
      </c>
      <c r="E35" s="42">
        <f>[9]MAHAGANGGA!$H$44</f>
        <v>490</v>
      </c>
      <c r="F35" s="42">
        <f>[10]MAHAGANGGA!$H$44</f>
        <v>90</v>
      </c>
      <c r="G35" s="9">
        <f>[11]MAHAGANGGA!$H$43</f>
        <v>352</v>
      </c>
      <c r="H35" s="17">
        <f>[12]MAHAGANGGA!$H$43</f>
        <v>206</v>
      </c>
      <c r="I35" s="59">
        <f>C35+E35+G35</f>
        <v>1300</v>
      </c>
      <c r="J35" s="59">
        <f>D35+F35+H35</f>
        <v>505</v>
      </c>
    </row>
    <row r="36" spans="1:14" ht="15" x14ac:dyDescent="0.25">
      <c r="A36" s="14"/>
      <c r="B36" s="54"/>
      <c r="C36" s="55"/>
      <c r="D36" s="57"/>
      <c r="E36" s="55"/>
      <c r="F36" s="21"/>
      <c r="G36" s="9"/>
      <c r="H36" s="17"/>
      <c r="I36" s="59"/>
      <c r="J36" s="59"/>
    </row>
    <row r="37" spans="1:14" ht="15" x14ac:dyDescent="0.25">
      <c r="A37" s="14">
        <v>16</v>
      </c>
      <c r="B37" s="54" t="s">
        <v>39</v>
      </c>
      <c r="C37" s="55">
        <f>[7]PUTUNG!$H$43</f>
        <v>275</v>
      </c>
      <c r="D37" s="57">
        <f>[8]PUTUNG!$H$43</f>
        <v>147</v>
      </c>
      <c r="E37" s="55">
        <f>[9]PUTUNG!$H$44</f>
        <v>323</v>
      </c>
      <c r="F37" s="21">
        <f>[10]PUTUNG!$H$44</f>
        <v>143</v>
      </c>
      <c r="G37" s="9">
        <f>[11]PUTUNG!$H$43</f>
        <v>319</v>
      </c>
      <c r="H37" s="17">
        <f>[12]PUTUNG!$H$43</f>
        <v>217</v>
      </c>
      <c r="I37" s="59">
        <f>C37+E37+G37</f>
        <v>917</v>
      </c>
      <c r="J37" s="59">
        <f>D37+F37+H37</f>
        <v>507</v>
      </c>
    </row>
    <row r="38" spans="1:14" ht="15" x14ac:dyDescent="0.25">
      <c r="A38" s="14"/>
      <c r="B38" s="54"/>
      <c r="C38" s="55"/>
      <c r="D38" s="57"/>
      <c r="E38" s="55"/>
      <c r="F38" s="21"/>
      <c r="G38" s="9"/>
      <c r="H38" s="17"/>
      <c r="I38" s="59"/>
      <c r="J38" s="59"/>
    </row>
    <row r="39" spans="1:14" ht="16.5" x14ac:dyDescent="0.3">
      <c r="A39" s="24"/>
      <c r="B39" s="25" t="s">
        <v>26</v>
      </c>
      <c r="C39" s="58">
        <f>SUM(C7:C37)</f>
        <v>85297</v>
      </c>
      <c r="D39" s="58">
        <f>SUM(D7:D37)</f>
        <v>35344</v>
      </c>
      <c r="E39" s="58">
        <f t="shared" ref="E39:J39" si="0">SUM(E7:E37)</f>
        <v>98654</v>
      </c>
      <c r="F39" s="58">
        <f t="shared" si="0"/>
        <v>24482</v>
      </c>
      <c r="G39" s="58">
        <f t="shared" si="0"/>
        <v>96033</v>
      </c>
      <c r="H39" s="58">
        <f t="shared" si="0"/>
        <v>28101</v>
      </c>
      <c r="I39" s="67">
        <f t="shared" si="0"/>
        <v>279984</v>
      </c>
      <c r="J39" s="68">
        <f t="shared" si="0"/>
        <v>87927</v>
      </c>
    </row>
    <row r="40" spans="1:14" ht="15" x14ac:dyDescent="0.25">
      <c r="A40" s="27"/>
      <c r="B40" s="28"/>
      <c r="D40" s="29"/>
      <c r="E40" s="30"/>
      <c r="F40" s="30"/>
      <c r="G40" s="30"/>
      <c r="H40" s="30"/>
      <c r="I40" s="60"/>
      <c r="J40" s="61"/>
    </row>
    <row r="41" spans="1:14" ht="15" x14ac:dyDescent="0.25">
      <c r="A41" s="27"/>
      <c r="B41" s="28"/>
      <c r="C41" s="31"/>
      <c r="D41" s="31"/>
      <c r="E41" s="28"/>
      <c r="F41" s="28"/>
      <c r="G41" s="28"/>
      <c r="H41" s="28"/>
      <c r="I41" s="62"/>
      <c r="J41" s="63"/>
    </row>
    <row r="42" spans="1:14" ht="14.25" customHeight="1" x14ac:dyDescent="0.25">
      <c r="A42" s="27"/>
      <c r="B42" s="28"/>
      <c r="C42" s="28"/>
      <c r="D42" s="28"/>
      <c r="E42" s="86" t="s">
        <v>17</v>
      </c>
      <c r="F42" s="86"/>
      <c r="G42" s="86"/>
      <c r="H42" s="86"/>
      <c r="I42" s="87">
        <f>SUM(I39:J39)</f>
        <v>367911</v>
      </c>
      <c r="J42" s="88"/>
    </row>
    <row r="43" spans="1:14" ht="14.25" customHeight="1" x14ac:dyDescent="0.2">
      <c r="A43" s="32"/>
      <c r="B43" s="33"/>
      <c r="C43" s="33"/>
      <c r="D43" s="33"/>
      <c r="E43" s="33"/>
      <c r="F43" s="33"/>
      <c r="G43" s="33"/>
      <c r="H43" s="33"/>
      <c r="I43" s="33"/>
      <c r="J43" s="34"/>
    </row>
    <row r="44" spans="1:14" x14ac:dyDescent="0.2">
      <c r="A44" s="35"/>
    </row>
    <row r="45" spans="1:14" x14ac:dyDescent="0.2">
      <c r="A45" s="35"/>
      <c r="B45" s="18"/>
    </row>
    <row r="46" spans="1:14" x14ac:dyDescent="0.2">
      <c r="A46" s="35"/>
      <c r="B46" s="18"/>
      <c r="G46" s="81"/>
      <c r="H46" s="81"/>
      <c r="I46" s="81"/>
      <c r="J46" s="81"/>
      <c r="N46" s="1" t="s">
        <v>31</v>
      </c>
    </row>
    <row r="47" spans="1:14" ht="15" customHeight="1" x14ac:dyDescent="0.2">
      <c r="A47" s="35"/>
      <c r="G47" s="81"/>
      <c r="H47" s="81"/>
      <c r="I47" s="81"/>
      <c r="J47" s="81"/>
    </row>
    <row r="48" spans="1:14" ht="14.25" customHeight="1" x14ac:dyDescent="0.2">
      <c r="A48" s="35"/>
      <c r="G48" s="52"/>
      <c r="H48" s="53"/>
      <c r="I48" s="53"/>
      <c r="J48" s="53"/>
    </row>
    <row r="49" spans="1:10" x14ac:dyDescent="0.2">
      <c r="A49" s="35"/>
      <c r="G49" s="52"/>
      <c r="H49" s="53"/>
      <c r="I49" s="53"/>
      <c r="J49" s="53"/>
    </row>
    <row r="50" spans="1:10" ht="15" x14ac:dyDescent="0.2">
      <c r="A50" s="35"/>
      <c r="G50" s="89"/>
      <c r="H50" s="89"/>
      <c r="I50" s="89"/>
      <c r="J50" s="89"/>
    </row>
    <row r="51" spans="1:10" x14ac:dyDescent="0.2">
      <c r="A51" s="35"/>
      <c r="G51" s="81"/>
      <c r="H51" s="81"/>
      <c r="I51" s="81"/>
      <c r="J51" s="81"/>
    </row>
    <row r="52" spans="1:10" x14ac:dyDescent="0.2">
      <c r="A52" s="35"/>
      <c r="G52" s="81"/>
      <c r="H52" s="81"/>
      <c r="I52" s="81"/>
      <c r="J52" s="81"/>
    </row>
    <row r="53" spans="1:10" x14ac:dyDescent="0.2">
      <c r="A53" s="35"/>
      <c r="G53" s="79"/>
      <c r="H53" s="79"/>
      <c r="I53" s="79"/>
      <c r="J53" s="79"/>
    </row>
    <row r="54" spans="1:10" x14ac:dyDescent="0.2">
      <c r="A54" s="35"/>
    </row>
  </sheetData>
  <mergeCells count="16">
    <mergeCell ref="E42:H42"/>
    <mergeCell ref="I42:J42"/>
    <mergeCell ref="A1:J1"/>
    <mergeCell ref="A2:J2"/>
    <mergeCell ref="A4:A5"/>
    <mergeCell ref="B4:B5"/>
    <mergeCell ref="C4:D4"/>
    <mergeCell ref="E4:F4"/>
    <mergeCell ref="G4:H4"/>
    <mergeCell ref="I4:J4"/>
    <mergeCell ref="G46:J46"/>
    <mergeCell ref="G47:J47"/>
    <mergeCell ref="G51:J51"/>
    <mergeCell ref="G52:J52"/>
    <mergeCell ref="G53:J53"/>
    <mergeCell ref="G50:J50"/>
  </mergeCells>
  <pageMargins left="0.51181102362204722" right="0.31496062992125984" top="0.74803149606299213" bottom="0.74803149606299213" header="0.31496062992125984" footer="0.31496062992125984"/>
  <pageSetup paperSize="5" scale="85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1"/>
  <sheetViews>
    <sheetView tabSelected="1" topLeftCell="A46" zoomScale="80" zoomScaleNormal="80" workbookViewId="0">
      <selection activeCell="P59" sqref="P59"/>
    </sheetView>
  </sheetViews>
  <sheetFormatPr defaultColWidth="9.125" defaultRowHeight="14.25" x14ac:dyDescent="0.2"/>
  <cols>
    <col min="1" max="1" width="4.25" style="1" customWidth="1"/>
    <col min="2" max="2" width="25.125" style="1" customWidth="1"/>
    <col min="3" max="3" width="10.25" style="1" customWidth="1"/>
    <col min="4" max="4" width="9.75" style="1" customWidth="1"/>
    <col min="5" max="5" width="9.875" style="1" customWidth="1"/>
    <col min="6" max="7" width="9.625" style="1" customWidth="1"/>
    <col min="8" max="8" width="9.25" style="1" customWidth="1"/>
    <col min="9" max="10" width="10.25" style="1" customWidth="1"/>
    <col min="11" max="11" width="13.625" style="1" customWidth="1"/>
    <col min="12" max="16384" width="9.125" style="1"/>
  </cols>
  <sheetData>
    <row r="1" spans="1:10" ht="15" x14ac:dyDescent="0.2">
      <c r="A1" s="82" t="s">
        <v>40</v>
      </c>
      <c r="B1" s="82"/>
      <c r="C1" s="82"/>
      <c r="D1" s="82"/>
      <c r="E1" s="82"/>
      <c r="F1" s="82"/>
      <c r="G1" s="82"/>
      <c r="H1" s="82"/>
      <c r="I1" s="82"/>
      <c r="J1" s="82"/>
    </row>
    <row r="2" spans="1:10" ht="15" x14ac:dyDescent="0.2">
      <c r="A2" s="82" t="s">
        <v>34</v>
      </c>
      <c r="B2" s="82"/>
      <c r="C2" s="82"/>
      <c r="D2" s="82"/>
      <c r="E2" s="82"/>
      <c r="F2" s="82"/>
      <c r="G2" s="82"/>
      <c r="H2" s="82"/>
      <c r="I2" s="82"/>
      <c r="J2" s="82"/>
    </row>
    <row r="4" spans="1:10" ht="16.5" x14ac:dyDescent="0.3">
      <c r="A4" s="84" t="s">
        <v>0</v>
      </c>
      <c r="B4" s="84" t="s">
        <v>1</v>
      </c>
      <c r="C4" s="83" t="s">
        <v>21</v>
      </c>
      <c r="D4" s="83"/>
      <c r="E4" s="83" t="s">
        <v>22</v>
      </c>
      <c r="F4" s="83"/>
      <c r="G4" s="83" t="s">
        <v>23</v>
      </c>
      <c r="H4" s="83"/>
      <c r="I4" s="83" t="s">
        <v>5</v>
      </c>
      <c r="J4" s="83"/>
    </row>
    <row r="5" spans="1:10" ht="16.5" x14ac:dyDescent="0.3">
      <c r="A5" s="85"/>
      <c r="B5" s="85"/>
      <c r="C5" s="36" t="s">
        <v>6</v>
      </c>
      <c r="D5" s="36" t="s">
        <v>7</v>
      </c>
      <c r="E5" s="36" t="s">
        <v>6</v>
      </c>
      <c r="F5" s="36" t="s">
        <v>7</v>
      </c>
      <c r="G5" s="36" t="s">
        <v>6</v>
      </c>
      <c r="H5" s="36" t="s">
        <v>7</v>
      </c>
      <c r="I5" s="36" t="s">
        <v>6</v>
      </c>
      <c r="J5" s="36" t="s">
        <v>7</v>
      </c>
    </row>
    <row r="6" spans="1:10" x14ac:dyDescent="0.2">
      <c r="A6" s="2"/>
      <c r="B6" s="2"/>
      <c r="C6" s="2"/>
      <c r="D6" s="2"/>
      <c r="E6" s="2"/>
      <c r="F6" s="2"/>
      <c r="G6" s="2"/>
      <c r="H6" s="2"/>
      <c r="I6" s="2"/>
      <c r="J6" s="2"/>
    </row>
    <row r="7" spans="1:10" ht="15" x14ac:dyDescent="0.25">
      <c r="A7" s="3" t="s">
        <v>8</v>
      </c>
      <c r="B7" s="4" t="s">
        <v>9</v>
      </c>
      <c r="C7" s="11">
        <v>44798</v>
      </c>
      <c r="D7" s="48">
        <v>3874</v>
      </c>
      <c r="E7" s="7">
        <f>[13]TIRTAGANGGA!$H$44</f>
        <v>51513</v>
      </c>
      <c r="F7" s="9">
        <f>[14]TIRTAGANGGA!$H$44</f>
        <v>2663</v>
      </c>
      <c r="G7" s="9">
        <v>51513</v>
      </c>
      <c r="H7" s="9">
        <f>'[20]TIRTA GANGGA'!$H$44</f>
        <v>2663</v>
      </c>
      <c r="I7" s="59">
        <f>C7+E7+G7</f>
        <v>147824</v>
      </c>
      <c r="J7" s="59">
        <f>D7+F7+H7</f>
        <v>9200</v>
      </c>
    </row>
    <row r="8" spans="1:10" ht="15.75" x14ac:dyDescent="0.3">
      <c r="A8" s="9"/>
      <c r="B8" s="11"/>
      <c r="C8" s="9"/>
      <c r="D8" s="9"/>
      <c r="E8" s="9"/>
      <c r="F8" s="9"/>
      <c r="G8" s="9"/>
      <c r="H8" s="9"/>
      <c r="I8" s="10"/>
      <c r="J8" s="10"/>
    </row>
    <row r="9" spans="1:10" ht="15" x14ac:dyDescent="0.25">
      <c r="A9" s="3">
        <v>2</v>
      </c>
      <c r="B9" s="11" t="s">
        <v>10</v>
      </c>
      <c r="C9" s="9">
        <v>25299</v>
      </c>
      <c r="D9" s="9">
        <v>2211</v>
      </c>
      <c r="E9" s="9">
        <f>[13]BESAKIH!$C$44</f>
        <v>34988</v>
      </c>
      <c r="F9" s="9">
        <f>[14]BESAKIH!$C$44</f>
        <v>1675</v>
      </c>
      <c r="G9" s="9">
        <f>[21]BESAKIH!$H$44</f>
        <v>24744</v>
      </c>
      <c r="H9" s="9">
        <f>[20]BESAKIH!$H$43</f>
        <v>838</v>
      </c>
      <c r="I9" s="59">
        <f>C9+E9+G9</f>
        <v>85031</v>
      </c>
      <c r="J9" s="59">
        <f>D9+F9+H9</f>
        <v>4724</v>
      </c>
    </row>
    <row r="10" spans="1:10" ht="15" x14ac:dyDescent="0.25">
      <c r="A10" s="9"/>
      <c r="B10" s="11"/>
      <c r="C10" s="9"/>
      <c r="D10" s="9"/>
      <c r="E10" s="9"/>
      <c r="F10" s="12"/>
      <c r="G10" s="9"/>
      <c r="H10" s="9"/>
      <c r="I10" s="59"/>
      <c r="J10" s="59"/>
    </row>
    <row r="11" spans="1:10" ht="15" x14ac:dyDescent="0.25">
      <c r="A11" s="3">
        <v>3</v>
      </c>
      <c r="B11" s="11" t="s">
        <v>11</v>
      </c>
      <c r="C11" s="7">
        <v>1018</v>
      </c>
      <c r="D11" s="7">
        <v>2192</v>
      </c>
      <c r="E11" s="7">
        <f>'[13]YEH MALET'!$H$44</f>
        <v>2052</v>
      </c>
      <c r="F11" s="9">
        <f>'[14]YEH MALET'!$H$44</f>
        <v>831</v>
      </c>
      <c r="G11" s="7">
        <f>'[21]YEH MALET'!$H$44</f>
        <v>603</v>
      </c>
      <c r="H11" s="7">
        <v>1492</v>
      </c>
      <c r="I11" s="59">
        <f>C11+E11+G11</f>
        <v>3673</v>
      </c>
      <c r="J11" s="59">
        <f>D11+F11+H11</f>
        <v>4515</v>
      </c>
    </row>
    <row r="12" spans="1:10" ht="15" x14ac:dyDescent="0.25">
      <c r="A12" s="3"/>
      <c r="B12" s="11"/>
      <c r="C12" s="9"/>
      <c r="D12" s="9"/>
      <c r="E12" s="9"/>
      <c r="F12" s="9"/>
      <c r="G12" s="9"/>
      <c r="H12" s="9"/>
      <c r="I12" s="59"/>
      <c r="J12" s="59"/>
    </row>
    <row r="13" spans="1:10" ht="15" x14ac:dyDescent="0.25">
      <c r="A13" s="3">
        <v>4</v>
      </c>
      <c r="B13" s="44" t="s">
        <v>12</v>
      </c>
      <c r="C13" s="47">
        <v>3625</v>
      </c>
      <c r="D13" s="47">
        <v>660</v>
      </c>
      <c r="E13" s="7">
        <f>[13]TENGANAN!$H$44</f>
        <v>4624</v>
      </c>
      <c r="F13" s="9">
        <f>[14]TENGANAN!$H$44</f>
        <v>419</v>
      </c>
      <c r="G13" s="7">
        <f>[21]TENGANAN!$H$44</f>
        <v>0</v>
      </c>
      <c r="H13" s="7">
        <f>[20]TENGANAN!$H$43</f>
        <v>401</v>
      </c>
      <c r="I13" s="59">
        <f>C13+E13+G13</f>
        <v>8249</v>
      </c>
      <c r="J13" s="59">
        <f>D13+F13+H13</f>
        <v>1480</v>
      </c>
    </row>
    <row r="14" spans="1:10" ht="15" x14ac:dyDescent="0.25">
      <c r="A14" s="3"/>
      <c r="B14" s="11"/>
      <c r="C14" s="47"/>
      <c r="D14" s="47"/>
      <c r="E14" s="9"/>
      <c r="F14" s="9"/>
      <c r="G14" s="9"/>
      <c r="H14" s="9"/>
      <c r="I14" s="59"/>
      <c r="J14" s="59"/>
    </row>
    <row r="15" spans="1:10" ht="15" x14ac:dyDescent="0.25">
      <c r="A15" s="3">
        <v>5</v>
      </c>
      <c r="B15" s="4" t="s">
        <v>27</v>
      </c>
      <c r="C15" s="47">
        <v>619</v>
      </c>
      <c r="D15" s="65">
        <v>426</v>
      </c>
      <c r="E15" s="9">
        <f>'[13]BUKIT SURGA'!$H$44</f>
        <v>593</v>
      </c>
      <c r="F15" s="9">
        <f>'[14]BUKIT SURGA'!$H$44</f>
        <v>572</v>
      </c>
      <c r="G15" s="9"/>
      <c r="H15" s="9">
        <f>'[20]BUKIT SURGA'!$H$43</f>
        <v>572</v>
      </c>
      <c r="I15" s="59">
        <f>C15+E15+G15</f>
        <v>1212</v>
      </c>
      <c r="J15" s="59">
        <f>D15+F15+H15</f>
        <v>1570</v>
      </c>
    </row>
    <row r="16" spans="1:10" ht="15" x14ac:dyDescent="0.25">
      <c r="A16" s="3"/>
      <c r="B16" s="11"/>
      <c r="C16" s="47"/>
      <c r="D16" s="47"/>
      <c r="E16" s="9"/>
      <c r="F16" s="9"/>
      <c r="G16" s="9"/>
      <c r="H16" s="9"/>
      <c r="I16" s="59"/>
      <c r="J16" s="59"/>
    </row>
    <row r="17" spans="1:13" ht="15" x14ac:dyDescent="0.25">
      <c r="A17" s="3">
        <v>6</v>
      </c>
      <c r="B17" s="11" t="s">
        <v>25</v>
      </c>
      <c r="C17" s="47">
        <v>4850</v>
      </c>
      <c r="D17" s="48">
        <v>0</v>
      </c>
      <c r="E17" s="9">
        <f>[13]TULAMBEN!$H$44</f>
        <v>5830</v>
      </c>
      <c r="F17" s="7">
        <v>0</v>
      </c>
      <c r="G17" s="9"/>
      <c r="H17" s="9"/>
      <c r="I17" s="59">
        <f>C17+E17+G17</f>
        <v>10680</v>
      </c>
      <c r="J17" s="59">
        <f>D17+F17+H17</f>
        <v>0</v>
      </c>
    </row>
    <row r="18" spans="1:13" ht="15" x14ac:dyDescent="0.25">
      <c r="A18" s="3"/>
      <c r="B18" s="11"/>
      <c r="C18" s="47"/>
      <c r="D18" s="47"/>
      <c r="E18" s="9"/>
      <c r="F18" s="9"/>
      <c r="G18" s="9"/>
      <c r="H18" s="9"/>
      <c r="I18" s="59"/>
      <c r="J18" s="59"/>
    </row>
    <row r="19" spans="1:13" ht="15" x14ac:dyDescent="0.25">
      <c r="A19" s="3">
        <v>7</v>
      </c>
      <c r="B19" s="11" t="s">
        <v>14</v>
      </c>
      <c r="C19" s="47">
        <v>714</v>
      </c>
      <c r="D19" s="47">
        <v>4</v>
      </c>
      <c r="E19" s="9">
        <f>'[13]PURI KRGASEM'!$H$44</f>
        <v>779</v>
      </c>
      <c r="F19" s="9">
        <f>'[14]PURI KARANGASEM'!$H$44</f>
        <v>18</v>
      </c>
      <c r="G19" s="9">
        <f>'[21]PURI KARANGASEM'!$H$44</f>
        <v>563</v>
      </c>
      <c r="H19" s="9">
        <f>'[20]PURI AGUNG KARANGASEM'!$H$44</f>
        <v>30</v>
      </c>
      <c r="I19" s="59">
        <f>C19+E19+G19</f>
        <v>2056</v>
      </c>
      <c r="J19" s="59">
        <f>D19+F19+H19</f>
        <v>52</v>
      </c>
    </row>
    <row r="20" spans="1:13" ht="15" x14ac:dyDescent="0.25">
      <c r="A20" s="3"/>
      <c r="B20" s="11"/>
      <c r="C20" s="47"/>
      <c r="D20" s="47"/>
      <c r="E20" s="9"/>
      <c r="F20" s="9"/>
      <c r="G20" s="9"/>
      <c r="H20" s="9"/>
      <c r="I20" s="59"/>
      <c r="J20" s="59"/>
    </row>
    <row r="21" spans="1:13" ht="15" x14ac:dyDescent="0.25">
      <c r="A21" s="3">
        <v>8</v>
      </c>
      <c r="B21" s="11" t="s">
        <v>15</v>
      </c>
      <c r="C21" s="75">
        <v>9557</v>
      </c>
      <c r="D21" s="48">
        <v>4459</v>
      </c>
      <c r="E21" s="8">
        <f>'[13]TAMAN UJUNG'!$H$43</f>
        <v>11017</v>
      </c>
      <c r="F21" s="9">
        <f>'[14]TAMAN UJUNG'!$H$44</f>
        <v>2985</v>
      </c>
      <c r="G21" s="9">
        <f>'[21]TAMAN UJUNG'!$H$44</f>
        <v>9059</v>
      </c>
      <c r="H21" s="9">
        <f>'[20]TAMAN UJUNG'!$H$44</f>
        <v>2808</v>
      </c>
      <c r="I21" s="59">
        <f>C21+E21+G21</f>
        <v>29633</v>
      </c>
      <c r="J21" s="59">
        <f>D21+F21+H21</f>
        <v>10252</v>
      </c>
    </row>
    <row r="22" spans="1:13" ht="15" x14ac:dyDescent="0.25">
      <c r="A22" s="3"/>
      <c r="B22" s="11"/>
      <c r="C22" s="47"/>
      <c r="D22" s="9"/>
      <c r="E22" s="9"/>
      <c r="F22" s="9"/>
      <c r="G22" s="9"/>
      <c r="H22" s="9"/>
      <c r="I22" s="59"/>
      <c r="J22" s="59"/>
    </row>
    <row r="23" spans="1:13" ht="15" x14ac:dyDescent="0.25">
      <c r="A23" s="3">
        <v>9</v>
      </c>
      <c r="B23" s="11" t="s">
        <v>24</v>
      </c>
      <c r="C23" s="47">
        <v>4</v>
      </c>
      <c r="D23" s="9">
        <v>37</v>
      </c>
      <c r="E23" s="7">
        <f>[13]EDELWEIS!$H$44</f>
        <v>46</v>
      </c>
      <c r="F23" s="9">
        <f>[14]EDELWEIS!$H$44</f>
        <v>150</v>
      </c>
      <c r="G23" s="13">
        <f>[21]EDELWIES!$H$44</f>
        <v>305</v>
      </c>
      <c r="H23" s="14">
        <v>0</v>
      </c>
      <c r="I23" s="59">
        <f>C23+E23+G23</f>
        <v>355</v>
      </c>
      <c r="J23" s="59">
        <f>D23+F23+H23</f>
        <v>187</v>
      </c>
    </row>
    <row r="24" spans="1:13" ht="15" x14ac:dyDescent="0.25">
      <c r="A24" s="15"/>
      <c r="B24" s="16"/>
      <c r="C24" s="47"/>
      <c r="D24" s="8"/>
      <c r="E24" s="14"/>
      <c r="F24" s="14"/>
      <c r="G24" s="9"/>
      <c r="H24" s="17"/>
      <c r="I24" s="59"/>
      <c r="J24" s="59"/>
      <c r="L24" s="18"/>
      <c r="M24" s="18"/>
    </row>
    <row r="25" spans="1:13" ht="15" x14ac:dyDescent="0.25">
      <c r="A25" s="37">
        <v>10</v>
      </c>
      <c r="B25" s="19" t="s">
        <v>29</v>
      </c>
      <c r="C25" s="76">
        <v>17306</v>
      </c>
      <c r="D25" s="20">
        <v>704</v>
      </c>
      <c r="E25" s="20">
        <f>[13]LEMPUYANG!$H$44</f>
        <v>19124</v>
      </c>
      <c r="F25" s="20">
        <f>[14]LEMPUYANG!$H$44</f>
        <v>458</v>
      </c>
      <c r="G25" s="9">
        <f>[21]LEMPUYANG!$H$44</f>
        <v>15916</v>
      </c>
      <c r="H25" s="17">
        <v>398</v>
      </c>
      <c r="I25" s="59">
        <f>C25+E25+G25</f>
        <v>52346</v>
      </c>
      <c r="J25" s="59">
        <f>D25+F25+H25</f>
        <v>1560</v>
      </c>
    </row>
    <row r="26" spans="1:13" ht="15" x14ac:dyDescent="0.25">
      <c r="A26" s="15"/>
      <c r="B26" s="19"/>
      <c r="C26" s="47"/>
      <c r="D26" s="20"/>
      <c r="E26" s="20"/>
      <c r="F26" s="21"/>
      <c r="G26" s="9"/>
      <c r="H26" s="17"/>
      <c r="I26" s="59"/>
      <c r="J26" s="59"/>
    </row>
    <row r="27" spans="1:13" ht="15" x14ac:dyDescent="0.25">
      <c r="A27" s="41">
        <v>11</v>
      </c>
      <c r="B27" s="22" t="s">
        <v>16</v>
      </c>
      <c r="C27" s="64">
        <v>9239</v>
      </c>
      <c r="D27" s="20">
        <v>7395</v>
      </c>
      <c r="E27" s="20">
        <f>'[13]BUKIT ASAH'!$H$44</f>
        <v>10213</v>
      </c>
      <c r="F27" s="21">
        <f>'[14]BUKIT ASAH'!$H$44</f>
        <v>8682</v>
      </c>
      <c r="G27" s="9">
        <f>'[21]BUKIT ASAH'!$H$44</f>
        <v>7238</v>
      </c>
      <c r="H27" s="17">
        <f>'[20]BUKIT ASAH'!$H$43</f>
        <v>8682</v>
      </c>
      <c r="I27" s="59">
        <f>C27+E27+G27</f>
        <v>26690</v>
      </c>
      <c r="J27" s="59">
        <f>D27+F27+H27</f>
        <v>24759</v>
      </c>
    </row>
    <row r="28" spans="1:13" ht="15" x14ac:dyDescent="0.25">
      <c r="A28" s="14"/>
      <c r="B28" s="22"/>
      <c r="C28" s="47"/>
      <c r="D28" s="20"/>
      <c r="E28" s="20"/>
      <c r="F28" s="21"/>
      <c r="G28" s="9"/>
      <c r="H28" s="17"/>
      <c r="I28" s="59"/>
      <c r="J28" s="59"/>
    </row>
    <row r="29" spans="1:13" ht="15" x14ac:dyDescent="0.25">
      <c r="A29" s="14">
        <v>12</v>
      </c>
      <c r="B29" s="22" t="s">
        <v>28</v>
      </c>
      <c r="C29" s="47">
        <v>24</v>
      </c>
      <c r="D29" s="20">
        <v>76</v>
      </c>
      <c r="E29" s="20">
        <v>0</v>
      </c>
      <c r="F29" s="20">
        <v>0</v>
      </c>
      <c r="G29" s="9">
        <v>0</v>
      </c>
      <c r="H29" s="17">
        <v>0</v>
      </c>
      <c r="I29" s="59">
        <f>C29+E29+G29</f>
        <v>24</v>
      </c>
      <c r="J29" s="59">
        <f>D29+F29+H29</f>
        <v>76</v>
      </c>
    </row>
    <row r="30" spans="1:13" ht="15" x14ac:dyDescent="0.25">
      <c r="A30" s="14"/>
      <c r="B30" s="22"/>
      <c r="C30" s="21"/>
      <c r="D30" s="23"/>
      <c r="E30" s="21"/>
      <c r="F30" s="21"/>
      <c r="G30" s="9"/>
      <c r="H30" s="17"/>
      <c r="I30" s="59"/>
      <c r="J30" s="59"/>
    </row>
    <row r="31" spans="1:13" ht="15" x14ac:dyDescent="0.25">
      <c r="A31" s="14">
        <v>13</v>
      </c>
      <c r="B31" s="56" t="s">
        <v>36</v>
      </c>
      <c r="C31" s="21">
        <v>172</v>
      </c>
      <c r="D31" s="57">
        <v>327</v>
      </c>
      <c r="E31" s="21">
        <f>[13]D.PENABAN!$H$44</f>
        <v>146</v>
      </c>
      <c r="F31" s="21">
        <f>[14]PENABAN!$H$44</f>
        <v>285</v>
      </c>
      <c r="G31" s="9"/>
      <c r="H31" s="17">
        <f>'[20]DUKUH PENABAN'!$H$43</f>
        <v>285</v>
      </c>
      <c r="I31" s="59">
        <f>C31+E31+G31</f>
        <v>318</v>
      </c>
      <c r="J31" s="59">
        <f>D31+F31+H31</f>
        <v>897</v>
      </c>
      <c r="K31" s="26"/>
    </row>
    <row r="32" spans="1:13" ht="15" x14ac:dyDescent="0.25">
      <c r="A32" s="14"/>
      <c r="B32" s="56"/>
      <c r="C32" s="21"/>
      <c r="D32" s="57"/>
      <c r="E32" s="21"/>
      <c r="F32" s="21"/>
      <c r="G32" s="9"/>
      <c r="H32" s="17"/>
      <c r="I32" s="59"/>
      <c r="J32" s="59"/>
    </row>
    <row r="33" spans="1:10" ht="15" x14ac:dyDescent="0.25">
      <c r="A33" s="14">
        <v>14</v>
      </c>
      <c r="B33" s="56" t="s">
        <v>37</v>
      </c>
      <c r="C33" s="21">
        <v>599</v>
      </c>
      <c r="D33" s="57">
        <v>131</v>
      </c>
      <c r="E33" s="21">
        <f>[13]MAHAGANGGA!$H$44</f>
        <v>571</v>
      </c>
      <c r="F33" s="21">
        <f>[14]MAHAGANGGA!$H$44</f>
        <v>87</v>
      </c>
      <c r="G33" s="9">
        <f>[21]MAHAGANGGA!$H$44</f>
        <v>499</v>
      </c>
      <c r="H33" s="17">
        <v>45</v>
      </c>
      <c r="I33" s="59">
        <f>C33+E33+G33</f>
        <v>1669</v>
      </c>
      <c r="J33" s="59">
        <f>D33+F33+H33</f>
        <v>263</v>
      </c>
    </row>
    <row r="34" spans="1:10" ht="15" x14ac:dyDescent="0.25">
      <c r="A34" s="14"/>
      <c r="B34" s="54"/>
      <c r="C34" s="55"/>
      <c r="D34" s="57"/>
      <c r="E34" s="55"/>
      <c r="F34" s="21"/>
      <c r="G34" s="9"/>
      <c r="H34" s="17"/>
      <c r="I34" s="59"/>
      <c r="J34" s="59"/>
    </row>
    <row r="35" spans="1:10" ht="15" x14ac:dyDescent="0.25">
      <c r="A35" s="14">
        <v>15</v>
      </c>
      <c r="B35" s="54" t="s">
        <v>39</v>
      </c>
      <c r="C35" s="75">
        <v>47</v>
      </c>
      <c r="D35" s="57">
        <v>4</v>
      </c>
      <c r="E35" s="55">
        <f>[13]PUTUNG!$H$44</f>
        <v>39</v>
      </c>
      <c r="F35" s="21">
        <f>[14]PUTUNG!$H$44</f>
        <v>15</v>
      </c>
      <c r="G35" s="9">
        <f>[21]PUTUNG!$H$44</f>
        <v>8</v>
      </c>
      <c r="H35" s="17">
        <f>[20]PUTUNG!$H$43</f>
        <v>22</v>
      </c>
      <c r="I35" s="59">
        <f>C35+E35+G35</f>
        <v>94</v>
      </c>
      <c r="J35" s="59">
        <f>D35+F35+H35</f>
        <v>41</v>
      </c>
    </row>
    <row r="36" spans="1:10" ht="15" x14ac:dyDescent="0.25">
      <c r="A36" s="14"/>
      <c r="B36" s="54"/>
      <c r="C36" s="55"/>
      <c r="D36" s="57"/>
      <c r="E36" s="55"/>
      <c r="F36" s="21"/>
      <c r="G36" s="9"/>
      <c r="H36" s="17"/>
      <c r="I36" s="59"/>
      <c r="J36" s="59"/>
    </row>
    <row r="37" spans="1:10" ht="15" x14ac:dyDescent="0.25">
      <c r="A37" s="14">
        <v>16</v>
      </c>
      <c r="B37" s="54" t="s">
        <v>42</v>
      </c>
      <c r="C37" s="55">
        <v>18</v>
      </c>
      <c r="D37" s="57">
        <f>2788+1353</f>
        <v>4141</v>
      </c>
      <c r="E37" s="55">
        <f>'[13]TELAGA SURYA'!$H$44</f>
        <v>38</v>
      </c>
      <c r="F37" s="21">
        <f>'[14]TELAGA SURYA'!$H$44</f>
        <v>2358</v>
      </c>
      <c r="G37" s="9">
        <f>'[21]TELAGA SURYA'!$H$43</f>
        <v>38</v>
      </c>
      <c r="H37" s="17">
        <f>'[20]TELAGA SURYA'!$H$43</f>
        <v>2358</v>
      </c>
      <c r="I37" s="59">
        <f>C37+E37+G37</f>
        <v>94</v>
      </c>
      <c r="J37" s="59">
        <f>D37+F37+H37</f>
        <v>8857</v>
      </c>
    </row>
    <row r="38" spans="1:10" ht="15" x14ac:dyDescent="0.25">
      <c r="A38" s="14"/>
      <c r="B38" s="54"/>
      <c r="C38" s="55"/>
      <c r="D38" s="57"/>
      <c r="E38" s="55"/>
      <c r="F38" s="21"/>
      <c r="G38" s="9"/>
      <c r="H38" s="17"/>
      <c r="I38" s="59"/>
      <c r="J38" s="59"/>
    </row>
    <row r="39" spans="1:10" ht="15" x14ac:dyDescent="0.25">
      <c r="A39" s="14">
        <v>17</v>
      </c>
      <c r="B39" s="54" t="s">
        <v>43</v>
      </c>
      <c r="C39" s="55">
        <v>375</v>
      </c>
      <c r="D39" s="57">
        <v>112</v>
      </c>
      <c r="E39" s="55">
        <f>'[13]JAGASATRU &amp; BRAHMA'!$H$44</f>
        <v>220</v>
      </c>
      <c r="F39" s="21">
        <f>'[14]JAGA SATRU&amp;PATUNG BRAHMA'!$H$44</f>
        <v>20</v>
      </c>
      <c r="G39" s="9">
        <f>'[21]JAGASATRU&amp;PATUNG BRAHMA'!$H$44</f>
        <v>225</v>
      </c>
      <c r="H39" s="17">
        <v>0</v>
      </c>
      <c r="I39" s="59">
        <f>C39+E39+G39</f>
        <v>820</v>
      </c>
      <c r="J39" s="59">
        <f>D39+F39+H39</f>
        <v>132</v>
      </c>
    </row>
    <row r="40" spans="1:10" ht="15" x14ac:dyDescent="0.25">
      <c r="A40" s="14"/>
      <c r="B40" s="54"/>
      <c r="C40" s="55"/>
      <c r="D40" s="57"/>
      <c r="E40" s="55"/>
      <c r="F40" s="21"/>
      <c r="G40" s="9"/>
      <c r="H40" s="17"/>
      <c r="I40" s="59"/>
      <c r="J40" s="59"/>
    </row>
    <row r="41" spans="1:10" ht="15" x14ac:dyDescent="0.25">
      <c r="A41" s="14">
        <v>18</v>
      </c>
      <c r="B41" s="54" t="s">
        <v>44</v>
      </c>
      <c r="C41" s="55">
        <v>15</v>
      </c>
      <c r="D41" s="57">
        <v>0</v>
      </c>
      <c r="E41" s="55">
        <f>'[13]SANGHYANG DEDARI'!$H$44</f>
        <v>17</v>
      </c>
      <c r="F41" s="21">
        <v>0</v>
      </c>
      <c r="G41" s="9">
        <v>17</v>
      </c>
      <c r="H41" s="17"/>
      <c r="I41" s="59">
        <f>C41+E41+G41</f>
        <v>49</v>
      </c>
      <c r="J41" s="59">
        <f>D41+F41+H41</f>
        <v>0</v>
      </c>
    </row>
    <row r="42" spans="1:10" ht="15" x14ac:dyDescent="0.25">
      <c r="A42" s="14"/>
      <c r="B42" s="54"/>
      <c r="C42" s="55"/>
      <c r="D42" s="57"/>
      <c r="E42" s="55"/>
      <c r="F42" s="21"/>
      <c r="G42" s="9"/>
      <c r="H42" s="17"/>
      <c r="I42" s="59"/>
      <c r="J42" s="59"/>
    </row>
    <row r="43" spans="1:10" ht="15" x14ac:dyDescent="0.25">
      <c r="A43" s="14">
        <v>19</v>
      </c>
      <c r="B43" s="54" t="s">
        <v>56</v>
      </c>
      <c r="C43" s="55">
        <v>190</v>
      </c>
      <c r="D43" s="57">
        <v>0</v>
      </c>
      <c r="E43" s="55">
        <f>'[13]GUNGGUNG ADVENTURE'!$H$44</f>
        <v>230</v>
      </c>
      <c r="F43" s="21">
        <v>0</v>
      </c>
      <c r="G43" s="9">
        <v>150</v>
      </c>
      <c r="H43" s="17">
        <v>0</v>
      </c>
      <c r="I43" s="59">
        <f>C43+E43+G43</f>
        <v>570</v>
      </c>
      <c r="J43" s="59">
        <f>D43+F43+H43</f>
        <v>0</v>
      </c>
    </row>
    <row r="44" spans="1:10" ht="15" x14ac:dyDescent="0.25">
      <c r="A44" s="14"/>
      <c r="B44" s="54"/>
      <c r="C44" s="55"/>
      <c r="D44" s="57"/>
      <c r="E44" s="55"/>
      <c r="F44" s="21"/>
      <c r="G44" s="9"/>
      <c r="H44" s="17"/>
      <c r="I44" s="59"/>
      <c r="J44" s="59"/>
    </row>
    <row r="45" spans="1:10" ht="15" x14ac:dyDescent="0.25">
      <c r="A45" s="14">
        <v>20</v>
      </c>
      <c r="B45" s="54" t="s">
        <v>45</v>
      </c>
      <c r="C45" s="75">
        <v>346</v>
      </c>
      <c r="D45" s="57">
        <v>0</v>
      </c>
      <c r="E45" s="55">
        <f>'[13]AGRO SALAK'!$H$44</f>
        <v>2024</v>
      </c>
      <c r="F45" s="21">
        <f>'[14]AGRO SALAK'!$H$44</f>
        <v>40</v>
      </c>
      <c r="G45" s="9">
        <v>326</v>
      </c>
      <c r="H45" s="17">
        <f>'[20]AGRO SALAK'!$H$43</f>
        <v>40</v>
      </c>
      <c r="I45" s="59">
        <f>C45+E45+G45</f>
        <v>2696</v>
      </c>
      <c r="J45" s="59">
        <f>D45+F45+H45</f>
        <v>80</v>
      </c>
    </row>
    <row r="46" spans="1:10" ht="15" x14ac:dyDescent="0.25">
      <c r="A46" s="14"/>
      <c r="B46" s="54"/>
      <c r="C46" s="55"/>
      <c r="D46" s="57"/>
      <c r="E46" s="55"/>
      <c r="F46" s="21"/>
      <c r="G46" s="9"/>
      <c r="H46" s="17"/>
      <c r="I46" s="59"/>
      <c r="J46" s="59"/>
    </row>
    <row r="47" spans="1:10" ht="15" x14ac:dyDescent="0.25">
      <c r="A47" s="14">
        <v>21</v>
      </c>
      <c r="B47" s="54" t="s">
        <v>57</v>
      </c>
      <c r="C47" s="55">
        <v>2032</v>
      </c>
      <c r="D47" s="57">
        <v>225</v>
      </c>
      <c r="E47" s="55">
        <f>[13]PADANGBAI!$C$44</f>
        <v>1102</v>
      </c>
      <c r="F47" s="21">
        <f>[14]PADANGBAI!$H$44</f>
        <v>555</v>
      </c>
      <c r="G47" s="9">
        <v>1102</v>
      </c>
      <c r="H47" s="17">
        <v>551</v>
      </c>
      <c r="I47" s="59">
        <f>C47+E47+G47</f>
        <v>4236</v>
      </c>
      <c r="J47" s="59">
        <f>D47+F47+H47</f>
        <v>1331</v>
      </c>
    </row>
    <row r="48" spans="1:10" ht="15" x14ac:dyDescent="0.25">
      <c r="A48" s="14"/>
      <c r="B48" s="54"/>
      <c r="C48" s="55"/>
      <c r="D48" s="57"/>
      <c r="E48" s="55"/>
      <c r="F48" s="21"/>
      <c r="G48" s="9"/>
      <c r="H48" s="17"/>
      <c r="I48" s="59"/>
      <c r="J48" s="59"/>
    </row>
    <row r="49" spans="1:10" ht="15" x14ac:dyDescent="0.25">
      <c r="A49" s="14">
        <v>22</v>
      </c>
      <c r="B49" s="54" t="s">
        <v>58</v>
      </c>
      <c r="C49" s="55">
        <v>6238</v>
      </c>
      <c r="D49" s="57">
        <v>0</v>
      </c>
      <c r="E49" s="55">
        <f>'[13]PUCAK LUAH SANTHI'!$H$44</f>
        <v>8275</v>
      </c>
      <c r="F49" s="21">
        <v>0</v>
      </c>
      <c r="G49" s="9">
        <f>'[21]PUCAK LUAH SANTHI'!$H$44</f>
        <v>8180</v>
      </c>
      <c r="H49" s="17"/>
      <c r="I49" s="59">
        <f>C49+E49+G49</f>
        <v>22693</v>
      </c>
      <c r="J49" s="59">
        <f>D49+F49+H49</f>
        <v>0</v>
      </c>
    </row>
    <row r="50" spans="1:10" ht="15" x14ac:dyDescent="0.25">
      <c r="A50" s="14"/>
      <c r="B50" s="54"/>
      <c r="C50" s="55"/>
      <c r="D50" s="57"/>
      <c r="E50" s="55"/>
      <c r="F50" s="21"/>
      <c r="G50" s="9"/>
      <c r="H50" s="17"/>
      <c r="I50" s="59"/>
      <c r="J50" s="59"/>
    </row>
    <row r="51" spans="1:10" ht="15" x14ac:dyDescent="0.25">
      <c r="A51" s="14">
        <v>23</v>
      </c>
      <c r="B51" s="54" t="s">
        <v>59</v>
      </c>
      <c r="C51" s="55">
        <v>51</v>
      </c>
      <c r="D51" s="57">
        <v>0</v>
      </c>
      <c r="E51" s="55">
        <f>'[13]TUKAD SAYUNG'!$H$44</f>
        <v>60</v>
      </c>
      <c r="F51" s="21">
        <v>0</v>
      </c>
      <c r="G51" s="9">
        <f>'[21]TUKAD SAYUNG'!$H$44</f>
        <v>60</v>
      </c>
      <c r="H51" s="17"/>
      <c r="I51" s="59">
        <f>C51+E51+G51</f>
        <v>171</v>
      </c>
      <c r="J51" s="59">
        <f>D51+F51+H51</f>
        <v>0</v>
      </c>
    </row>
    <row r="52" spans="1:10" ht="15" x14ac:dyDescent="0.25">
      <c r="A52" s="14"/>
      <c r="B52" s="54"/>
      <c r="C52" s="55"/>
      <c r="D52" s="57"/>
      <c r="E52" s="55"/>
      <c r="F52" s="21"/>
      <c r="G52" s="9"/>
      <c r="H52" s="17"/>
      <c r="I52" s="59"/>
      <c r="J52" s="59"/>
    </row>
    <row r="53" spans="1:10" ht="15" x14ac:dyDescent="0.25">
      <c r="A53" s="14">
        <v>24</v>
      </c>
      <c r="B53" s="54" t="s">
        <v>46</v>
      </c>
      <c r="C53" s="55">
        <v>30</v>
      </c>
      <c r="D53" s="57">
        <v>8</v>
      </c>
      <c r="E53" s="55">
        <f>'[13]SELUMBUNG ATV'!$H$44</f>
        <v>35</v>
      </c>
      <c r="F53" s="21">
        <f>'[14]SELUMBUNG ATV'!$D$44</f>
        <v>0</v>
      </c>
      <c r="G53" s="9">
        <v>15</v>
      </c>
      <c r="H53" s="17">
        <v>0</v>
      </c>
      <c r="I53" s="59">
        <f>C53+E53+G53</f>
        <v>80</v>
      </c>
      <c r="J53" s="59">
        <f>D53+F53+H53</f>
        <v>8</v>
      </c>
    </row>
    <row r="54" spans="1:10" ht="15" x14ac:dyDescent="0.25">
      <c r="A54" s="14"/>
      <c r="B54" s="54"/>
      <c r="C54" s="55"/>
      <c r="D54" s="57"/>
      <c r="E54" s="55"/>
      <c r="F54" s="21"/>
      <c r="G54" s="9"/>
      <c r="H54" s="17"/>
      <c r="I54" s="59"/>
      <c r="J54" s="59"/>
    </row>
    <row r="55" spans="1:10" ht="15" x14ac:dyDescent="0.25">
      <c r="A55" s="14">
        <v>25</v>
      </c>
      <c r="B55" s="54" t="s">
        <v>60</v>
      </c>
      <c r="C55" s="55">
        <v>380</v>
      </c>
      <c r="D55" s="57">
        <v>0</v>
      </c>
      <c r="E55" s="55">
        <f>'[13]PANTAI LABUHAN'!$C$44</f>
        <v>4439</v>
      </c>
      <c r="F55" s="21">
        <v>0</v>
      </c>
      <c r="G55" s="9">
        <f>'[21] PANTAI LABUHAN KUBU'!$H$43</f>
        <v>331</v>
      </c>
      <c r="H55" s="17"/>
      <c r="I55" s="59">
        <f>C55+E55+G55</f>
        <v>5150</v>
      </c>
      <c r="J55" s="59">
        <f>D55+F55+H55</f>
        <v>0</v>
      </c>
    </row>
    <row r="56" spans="1:10" ht="15" x14ac:dyDescent="0.25">
      <c r="A56" s="14"/>
      <c r="B56" s="54"/>
      <c r="C56" s="55"/>
      <c r="D56" s="57"/>
      <c r="E56" s="55"/>
      <c r="F56" s="21"/>
      <c r="G56" s="9"/>
      <c r="H56" s="17"/>
      <c r="I56" s="59"/>
      <c r="J56" s="59"/>
    </row>
    <row r="57" spans="1:10" ht="15" x14ac:dyDescent="0.25">
      <c r="A57" s="14">
        <v>26</v>
      </c>
      <c r="B57" s="54" t="s">
        <v>47</v>
      </c>
      <c r="C57" s="55">
        <v>638</v>
      </c>
      <c r="D57" s="57">
        <v>0</v>
      </c>
      <c r="E57" s="55">
        <f>'[13]PANTAI GEROMBONG'!$H$44</f>
        <v>821</v>
      </c>
      <c r="F57" s="21">
        <v>0</v>
      </c>
      <c r="G57" s="9">
        <f>'[21]PANTAI GEROMBONG'!$H$44</f>
        <v>821</v>
      </c>
      <c r="H57" s="17"/>
      <c r="I57" s="59">
        <f>C57+E57+G57</f>
        <v>2280</v>
      </c>
      <c r="J57" s="59">
        <f>D57+F57+H57</f>
        <v>0</v>
      </c>
    </row>
    <row r="58" spans="1:10" ht="15" x14ac:dyDescent="0.25">
      <c r="A58" s="14"/>
      <c r="B58" s="54"/>
      <c r="C58" s="55"/>
      <c r="D58" s="57"/>
      <c r="E58" s="55"/>
      <c r="F58" s="21"/>
      <c r="G58" s="9"/>
      <c r="H58" s="17"/>
      <c r="I58" s="59"/>
      <c r="J58" s="59"/>
    </row>
    <row r="59" spans="1:10" ht="15" x14ac:dyDescent="0.25">
      <c r="A59" s="14">
        <v>27</v>
      </c>
      <c r="B59" s="54" t="s">
        <v>48</v>
      </c>
      <c r="C59" s="55"/>
      <c r="D59" s="57"/>
      <c r="E59" s="55">
        <v>0</v>
      </c>
      <c r="F59" s="21">
        <v>0</v>
      </c>
      <c r="G59" s="9"/>
      <c r="H59" s="17"/>
      <c r="I59" s="59">
        <f>C59+E59+G59</f>
        <v>0</v>
      </c>
      <c r="J59" s="59">
        <f>D59+F59+H59</f>
        <v>0</v>
      </c>
    </row>
    <row r="60" spans="1:10" ht="15" x14ac:dyDescent="0.25">
      <c r="A60" s="14"/>
      <c r="B60" s="54"/>
      <c r="C60" s="55"/>
      <c r="D60" s="57"/>
      <c r="E60" s="55"/>
      <c r="F60" s="21"/>
      <c r="G60" s="9"/>
      <c r="H60" s="17"/>
      <c r="I60" s="59"/>
      <c r="J60" s="59"/>
    </row>
    <row r="61" spans="1:10" ht="15" x14ac:dyDescent="0.25">
      <c r="A61" s="14">
        <v>28</v>
      </c>
      <c r="B61" s="54" t="s">
        <v>61</v>
      </c>
      <c r="C61" s="55">
        <v>0</v>
      </c>
      <c r="D61" s="57">
        <v>0</v>
      </c>
      <c r="E61" s="55">
        <v>0</v>
      </c>
      <c r="F61" s="21">
        <v>0</v>
      </c>
      <c r="G61" s="9"/>
      <c r="H61" s="17"/>
      <c r="I61" s="59">
        <f>C61+E61+G61</f>
        <v>0</v>
      </c>
      <c r="J61" s="59">
        <f>D61+F61+H61</f>
        <v>0</v>
      </c>
    </row>
    <row r="62" spans="1:10" ht="15" x14ac:dyDescent="0.25">
      <c r="A62" s="14"/>
      <c r="B62" s="54"/>
      <c r="C62" s="55"/>
      <c r="D62" s="57"/>
      <c r="E62" s="55"/>
      <c r="F62" s="21"/>
      <c r="G62" s="9"/>
      <c r="H62" s="17"/>
      <c r="I62" s="59"/>
      <c r="J62" s="59"/>
    </row>
    <row r="63" spans="1:10" ht="15" x14ac:dyDescent="0.25">
      <c r="A63" s="14">
        <v>29</v>
      </c>
      <c r="B63" s="54" t="s">
        <v>13</v>
      </c>
      <c r="C63" s="55">
        <v>0</v>
      </c>
      <c r="D63" s="57">
        <v>0</v>
      </c>
      <c r="E63" s="55">
        <f>[13]CANDIDASA!$H$44</f>
        <v>130</v>
      </c>
      <c r="F63" s="21">
        <v>0</v>
      </c>
      <c r="G63" s="9"/>
      <c r="H63" s="17"/>
      <c r="I63" s="59">
        <f>C63+E63+G63</f>
        <v>130</v>
      </c>
      <c r="J63" s="59">
        <f>D63+F63+H63</f>
        <v>0</v>
      </c>
    </row>
    <row r="64" spans="1:10" ht="15" x14ac:dyDescent="0.25">
      <c r="A64" s="14"/>
      <c r="B64" s="54"/>
      <c r="C64" s="55"/>
      <c r="D64" s="57"/>
      <c r="E64" s="55"/>
      <c r="F64" s="21"/>
      <c r="G64" s="9"/>
      <c r="H64" s="17"/>
      <c r="I64" s="59"/>
      <c r="J64" s="59"/>
    </row>
    <row r="65" spans="1:15" ht="15" x14ac:dyDescent="0.25">
      <c r="A65" s="14"/>
      <c r="B65" s="54"/>
      <c r="C65" s="55"/>
      <c r="D65" s="57"/>
      <c r="E65" s="55"/>
      <c r="F65" s="21"/>
      <c r="G65" s="9"/>
      <c r="H65" s="17"/>
      <c r="I65" s="59"/>
      <c r="J65" s="59"/>
    </row>
    <row r="66" spans="1:15" ht="16.5" x14ac:dyDescent="0.3">
      <c r="A66" s="24"/>
      <c r="B66" s="25" t="s">
        <v>26</v>
      </c>
      <c r="C66" s="58">
        <f>SUM(C7:C64)</f>
        <v>128184</v>
      </c>
      <c r="D66" s="58">
        <f>SUM(D7:D64)</f>
        <v>26986</v>
      </c>
      <c r="E66" s="58">
        <f t="shared" ref="E66:H66" si="0">SUM(E7:E35)</f>
        <v>141535</v>
      </c>
      <c r="F66" s="58">
        <f t="shared" si="0"/>
        <v>18840</v>
      </c>
      <c r="G66" s="58">
        <f>SUM(G7:G35)</f>
        <v>110448</v>
      </c>
      <c r="H66" s="58">
        <f t="shared" si="0"/>
        <v>18236</v>
      </c>
      <c r="I66" s="67">
        <f>SUM(I7:I64)</f>
        <v>408823</v>
      </c>
      <c r="J66" s="68">
        <f>SUM(J7:J64)</f>
        <v>69984</v>
      </c>
    </row>
    <row r="67" spans="1:15" ht="15" x14ac:dyDescent="0.25">
      <c r="A67" s="27"/>
      <c r="B67" s="28"/>
      <c r="D67" s="29"/>
      <c r="E67" s="30"/>
      <c r="F67" s="30"/>
      <c r="G67" s="30"/>
      <c r="H67" s="30"/>
      <c r="I67" s="60"/>
      <c r="J67" s="61"/>
    </row>
    <row r="68" spans="1:15" ht="15" x14ac:dyDescent="0.25">
      <c r="A68" s="27"/>
      <c r="B68" s="28"/>
      <c r="C68" s="31"/>
      <c r="D68" s="31"/>
      <c r="E68" s="28"/>
      <c r="F68" s="28"/>
      <c r="G68" s="28"/>
      <c r="H68" s="28"/>
      <c r="I68" s="62"/>
      <c r="J68" s="63"/>
    </row>
    <row r="69" spans="1:15" ht="14.25" customHeight="1" x14ac:dyDescent="0.25">
      <c r="A69" s="27"/>
      <c r="B69" s="28"/>
      <c r="C69" s="28"/>
      <c r="D69" s="28"/>
      <c r="E69" s="91" t="s">
        <v>38</v>
      </c>
      <c r="F69" s="91"/>
      <c r="G69" s="91"/>
      <c r="H69" s="91"/>
      <c r="I69" s="87">
        <f>SUM(I66:J66)</f>
        <v>478807</v>
      </c>
      <c r="J69" s="88"/>
    </row>
    <row r="70" spans="1:15" ht="14.25" customHeight="1" x14ac:dyDescent="0.2">
      <c r="A70" s="32"/>
      <c r="B70" s="33"/>
      <c r="C70" s="33"/>
      <c r="D70" s="33"/>
      <c r="E70" s="33"/>
      <c r="F70" s="33"/>
      <c r="G70" s="33"/>
      <c r="H70" s="33"/>
      <c r="I70" s="33"/>
      <c r="J70" s="34"/>
    </row>
    <row r="71" spans="1:15" x14ac:dyDescent="0.2">
      <c r="A71" s="35"/>
    </row>
    <row r="72" spans="1:15" x14ac:dyDescent="0.2">
      <c r="A72" s="35"/>
      <c r="B72" s="18"/>
    </row>
    <row r="73" spans="1:15" x14ac:dyDescent="0.2">
      <c r="A73" s="35"/>
      <c r="B73" s="18"/>
      <c r="G73" s="51"/>
      <c r="H73" s="51"/>
      <c r="I73" s="51"/>
      <c r="J73" s="51"/>
    </row>
    <row r="74" spans="1:15" x14ac:dyDescent="0.2">
      <c r="A74" s="35"/>
      <c r="G74" s="79"/>
      <c r="H74" s="79"/>
      <c r="I74" s="79"/>
      <c r="J74" s="79"/>
      <c r="K74" s="45"/>
      <c r="L74" s="45"/>
      <c r="M74" s="45"/>
      <c r="N74" s="45"/>
      <c r="O74" s="45"/>
    </row>
    <row r="75" spans="1:15" ht="14.25" customHeight="1" x14ac:dyDescent="0.2">
      <c r="A75" s="35"/>
      <c r="G75" s="50"/>
    </row>
    <row r="76" spans="1:15" ht="15" x14ac:dyDescent="0.25">
      <c r="A76" s="35"/>
      <c r="G76" s="50"/>
      <c r="K76" s="46"/>
      <c r="L76" s="46"/>
      <c r="M76" s="46"/>
      <c r="N76" s="46"/>
      <c r="O76" s="46"/>
    </row>
    <row r="77" spans="1:15" ht="15" x14ac:dyDescent="0.2">
      <c r="A77" s="35"/>
      <c r="G77" s="80"/>
      <c r="H77" s="80"/>
      <c r="I77" s="80"/>
      <c r="J77" s="80"/>
    </row>
    <row r="78" spans="1:15" x14ac:dyDescent="0.2">
      <c r="A78" s="35"/>
      <c r="G78" s="79"/>
      <c r="H78" s="79"/>
      <c r="I78" s="79"/>
      <c r="J78" s="79"/>
    </row>
    <row r="79" spans="1:15" x14ac:dyDescent="0.2">
      <c r="A79" s="35"/>
      <c r="G79" s="79"/>
      <c r="H79" s="79"/>
      <c r="I79" s="79"/>
      <c r="J79" s="79"/>
    </row>
    <row r="80" spans="1:15" ht="15" x14ac:dyDescent="0.25">
      <c r="A80" s="35"/>
      <c r="G80" s="90"/>
      <c r="H80" s="90"/>
      <c r="I80" s="90"/>
      <c r="J80" s="90"/>
    </row>
    <row r="81" spans="1:1" x14ac:dyDescent="0.2">
      <c r="A81" s="35"/>
    </row>
  </sheetData>
  <mergeCells count="15">
    <mergeCell ref="E69:H69"/>
    <mergeCell ref="I69:J69"/>
    <mergeCell ref="A1:J1"/>
    <mergeCell ref="A2:J2"/>
    <mergeCell ref="A4:A5"/>
    <mergeCell ref="B4:B5"/>
    <mergeCell ref="C4:D4"/>
    <mergeCell ref="E4:F4"/>
    <mergeCell ref="G4:H4"/>
    <mergeCell ref="I4:J4"/>
    <mergeCell ref="G74:J74"/>
    <mergeCell ref="G78:J78"/>
    <mergeCell ref="G79:J79"/>
    <mergeCell ref="G80:J80"/>
    <mergeCell ref="G77:J77"/>
  </mergeCells>
  <pageMargins left="0.51181102362204722" right="0.31496062992125984" top="0.74803149606299213" bottom="0.74803149606299213" header="0.31496062992125984" footer="0.31496062992125984"/>
  <pageSetup paperSize="5"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9"/>
  <sheetViews>
    <sheetView topLeftCell="A10" zoomScale="70" zoomScaleNormal="70" workbookViewId="0">
      <selection activeCell="H16" sqref="H16"/>
    </sheetView>
  </sheetViews>
  <sheetFormatPr defaultColWidth="9.125" defaultRowHeight="14.25" x14ac:dyDescent="0.2"/>
  <cols>
    <col min="1" max="1" width="4.25" style="1" customWidth="1"/>
    <col min="2" max="2" width="25.125" style="1" customWidth="1"/>
    <col min="3" max="3" width="10.25" style="1" customWidth="1"/>
    <col min="4" max="4" width="9.75" style="1" customWidth="1"/>
    <col min="5" max="5" width="9.875" style="1" customWidth="1"/>
    <col min="6" max="7" width="9.625" style="1" customWidth="1"/>
    <col min="8" max="8" width="9.25" style="1" customWidth="1"/>
    <col min="9" max="9" width="11.125" style="1" customWidth="1"/>
    <col min="10" max="10" width="12.625" style="1" customWidth="1"/>
    <col min="11" max="11" width="13.625" style="1" customWidth="1"/>
    <col min="12" max="16384" width="9.125" style="1"/>
  </cols>
  <sheetData>
    <row r="1" spans="1:10" ht="15" x14ac:dyDescent="0.2">
      <c r="A1" s="82" t="s">
        <v>40</v>
      </c>
      <c r="B1" s="82"/>
      <c r="C1" s="82"/>
      <c r="D1" s="82"/>
      <c r="E1" s="82"/>
      <c r="F1" s="82"/>
      <c r="G1" s="82"/>
      <c r="H1" s="82"/>
      <c r="I1" s="82"/>
      <c r="J1" s="82"/>
    </row>
    <row r="2" spans="1:10" ht="15" x14ac:dyDescent="0.2">
      <c r="A2" s="82" t="s">
        <v>35</v>
      </c>
      <c r="B2" s="82"/>
      <c r="C2" s="82"/>
      <c r="D2" s="82"/>
      <c r="E2" s="82"/>
      <c r="F2" s="82"/>
      <c r="G2" s="82"/>
      <c r="H2" s="82"/>
      <c r="I2" s="82"/>
      <c r="J2" s="82"/>
    </row>
    <row r="4" spans="1:10" ht="16.5" x14ac:dyDescent="0.3">
      <c r="A4" s="84" t="s">
        <v>0</v>
      </c>
      <c r="B4" s="84" t="s">
        <v>1</v>
      </c>
      <c r="C4" s="83" t="s">
        <v>53</v>
      </c>
      <c r="D4" s="83"/>
      <c r="E4" s="83" t="s">
        <v>54</v>
      </c>
      <c r="F4" s="83"/>
      <c r="G4" s="83" t="s">
        <v>55</v>
      </c>
      <c r="H4" s="83"/>
      <c r="I4" s="83" t="s">
        <v>5</v>
      </c>
      <c r="J4" s="83"/>
    </row>
    <row r="5" spans="1:10" ht="16.5" x14ac:dyDescent="0.3">
      <c r="A5" s="85"/>
      <c r="B5" s="85"/>
      <c r="C5" s="73" t="s">
        <v>6</v>
      </c>
      <c r="D5" s="73" t="s">
        <v>7</v>
      </c>
      <c r="E5" s="73" t="s">
        <v>6</v>
      </c>
      <c r="F5" s="73" t="s">
        <v>7</v>
      </c>
      <c r="G5" s="73" t="s">
        <v>6</v>
      </c>
      <c r="H5" s="73" t="s">
        <v>7</v>
      </c>
      <c r="I5" s="73" t="s">
        <v>6</v>
      </c>
      <c r="J5" s="73" t="s">
        <v>7</v>
      </c>
    </row>
    <row r="6" spans="1:10" x14ac:dyDescent="0.2">
      <c r="A6" s="2"/>
      <c r="B6" s="2"/>
      <c r="C6" s="2"/>
      <c r="D6" s="2"/>
      <c r="E6" s="2"/>
      <c r="F6" s="2"/>
      <c r="G6" s="2"/>
      <c r="H6" s="2"/>
      <c r="I6" s="2"/>
      <c r="J6" s="2"/>
    </row>
    <row r="7" spans="1:10" ht="15" x14ac:dyDescent="0.25">
      <c r="A7" s="3" t="s">
        <v>8</v>
      </c>
      <c r="B7" s="4" t="s">
        <v>9</v>
      </c>
      <c r="C7" s="9">
        <v>37293</v>
      </c>
      <c r="D7" s="48">
        <v>2352</v>
      </c>
      <c r="E7" s="7">
        <f>'[15]TIRTA GANGGA'!$C$43</f>
        <v>24506</v>
      </c>
      <c r="F7" s="9">
        <f>'[16]TIRTA GANGGA'!$C$43</f>
        <v>3901</v>
      </c>
      <c r="G7" s="9">
        <v>22595</v>
      </c>
      <c r="H7" s="9">
        <v>4538</v>
      </c>
      <c r="I7" s="59">
        <f>C7+E7+G7</f>
        <v>84394</v>
      </c>
      <c r="J7" s="59">
        <f>D7+F7+H7</f>
        <v>10791</v>
      </c>
    </row>
    <row r="8" spans="1:10" ht="15.75" x14ac:dyDescent="0.3">
      <c r="A8" s="9"/>
      <c r="B8" s="11"/>
      <c r="C8" s="9"/>
      <c r="D8" s="9"/>
      <c r="E8" s="9"/>
      <c r="F8" s="9"/>
      <c r="G8" s="9"/>
      <c r="H8" s="9"/>
      <c r="I8" s="10"/>
      <c r="J8" s="10"/>
    </row>
    <row r="9" spans="1:10" ht="15" x14ac:dyDescent="0.25">
      <c r="A9" s="3">
        <v>2</v>
      </c>
      <c r="B9" s="11" t="s">
        <v>10</v>
      </c>
      <c r="C9" s="9">
        <v>40170</v>
      </c>
      <c r="D9" s="9">
        <v>2181</v>
      </c>
      <c r="E9" s="9">
        <f>[15]BESAKIH!$H$43</f>
        <v>11910</v>
      </c>
      <c r="F9" s="9">
        <f>[16]BESAKIH!$H$43</f>
        <v>804</v>
      </c>
      <c r="G9" s="9">
        <f>[17]BESAKIH!$C$44</f>
        <v>7901</v>
      </c>
      <c r="H9" s="9">
        <f>[18]BESAKIH!$C$44</f>
        <v>1804</v>
      </c>
      <c r="I9" s="59">
        <f>C9+E9+G9</f>
        <v>59981</v>
      </c>
      <c r="J9" s="59">
        <f>D9+F9+H9</f>
        <v>4789</v>
      </c>
    </row>
    <row r="10" spans="1:10" ht="15" x14ac:dyDescent="0.25">
      <c r="A10" s="9"/>
      <c r="B10" s="11"/>
      <c r="C10" s="9"/>
      <c r="D10" s="9"/>
      <c r="E10" s="9"/>
      <c r="F10" s="12"/>
      <c r="G10" s="9"/>
      <c r="H10" s="9"/>
      <c r="I10" s="59"/>
      <c r="J10" s="59"/>
    </row>
    <row r="11" spans="1:10" ht="15" x14ac:dyDescent="0.25">
      <c r="A11" s="3">
        <v>3</v>
      </c>
      <c r="B11" s="11" t="s">
        <v>11</v>
      </c>
      <c r="C11" s="7">
        <v>544</v>
      </c>
      <c r="D11" s="7">
        <v>1741</v>
      </c>
      <c r="E11" s="7">
        <f>'[15]YEH MALET'!$H$43</f>
        <v>596</v>
      </c>
      <c r="F11" s="9">
        <f>'[16]YEH MALET'!$H$43</f>
        <v>2356</v>
      </c>
      <c r="G11" s="7">
        <f>'[17]YEH MALET'!$C$44</f>
        <v>393</v>
      </c>
      <c r="H11" s="7">
        <f>'[18]YEH MALET'!$C$44</f>
        <v>869</v>
      </c>
      <c r="I11" s="59">
        <f>C11+E11+G11</f>
        <v>1533</v>
      </c>
      <c r="J11" s="59">
        <f>D11+F11+H11</f>
        <v>4966</v>
      </c>
    </row>
    <row r="12" spans="1:10" ht="15" x14ac:dyDescent="0.25">
      <c r="A12" s="3"/>
      <c r="B12" s="11"/>
      <c r="C12" s="9"/>
      <c r="D12" s="9"/>
      <c r="E12" s="9"/>
      <c r="F12" s="9"/>
      <c r="G12" s="9"/>
      <c r="H12" s="9"/>
      <c r="I12" s="59"/>
      <c r="J12" s="59"/>
    </row>
    <row r="13" spans="1:10" ht="15" x14ac:dyDescent="0.25">
      <c r="A13" s="3">
        <v>4</v>
      </c>
      <c r="B13" s="44" t="s">
        <v>12</v>
      </c>
      <c r="C13" s="47">
        <f>[19]TENGANAN!$C$44</f>
        <v>3000</v>
      </c>
      <c r="D13" s="47">
        <v>0</v>
      </c>
      <c r="E13" s="7">
        <f>[15]TENGANAN!$H$43</f>
        <v>1590</v>
      </c>
      <c r="F13" s="9">
        <f>[16]TENGANAN!$H$43</f>
        <v>574</v>
      </c>
      <c r="G13" s="7">
        <f>[17]TENGANAN!$C$44</f>
        <v>923</v>
      </c>
      <c r="H13" s="7">
        <f>[18]TENGANAN!$C$44</f>
        <v>647</v>
      </c>
      <c r="I13" s="59">
        <f>C13+E13+G13</f>
        <v>5513</v>
      </c>
      <c r="J13" s="59">
        <f>D13+F13+H13</f>
        <v>1221</v>
      </c>
    </row>
    <row r="14" spans="1:10" ht="15" x14ac:dyDescent="0.25">
      <c r="A14" s="3"/>
      <c r="B14" s="11"/>
      <c r="C14" s="47"/>
      <c r="D14" s="47"/>
      <c r="E14" s="9"/>
      <c r="F14" s="9"/>
      <c r="G14" s="9"/>
      <c r="H14" s="9"/>
      <c r="I14" s="59"/>
      <c r="J14" s="59"/>
    </row>
    <row r="15" spans="1:10" ht="15" x14ac:dyDescent="0.25">
      <c r="A15" s="3">
        <v>5</v>
      </c>
      <c r="B15" s="4" t="s">
        <v>27</v>
      </c>
      <c r="C15" s="47">
        <v>428</v>
      </c>
      <c r="D15" s="64">
        <v>881</v>
      </c>
      <c r="E15" s="9">
        <f>'[15]BUKIT SURGA'!$H$43</f>
        <v>287</v>
      </c>
      <c r="F15" s="9">
        <f>'[16]BUKIT SURGA'!$H$43</f>
        <v>418</v>
      </c>
      <c r="G15" s="9">
        <v>108</v>
      </c>
      <c r="H15" s="9">
        <v>412</v>
      </c>
      <c r="I15" s="59">
        <f>C15+E15+G15</f>
        <v>823</v>
      </c>
      <c r="J15" s="59">
        <f>D15+F15+H15</f>
        <v>1711</v>
      </c>
    </row>
    <row r="16" spans="1:10" ht="15" x14ac:dyDescent="0.25">
      <c r="A16" s="3"/>
      <c r="B16" s="11"/>
      <c r="C16" s="47"/>
      <c r="D16" s="47"/>
      <c r="E16" s="9"/>
      <c r="F16" s="9"/>
      <c r="G16" s="9"/>
      <c r="H16" s="9"/>
      <c r="I16" s="59"/>
      <c r="J16" s="59"/>
    </row>
    <row r="17" spans="1:13" ht="15" x14ac:dyDescent="0.25">
      <c r="A17" s="3">
        <v>6</v>
      </c>
      <c r="B17" s="11" t="s">
        <v>25</v>
      </c>
      <c r="C17" s="47">
        <v>3240</v>
      </c>
      <c r="D17" s="48">
        <v>0</v>
      </c>
      <c r="E17" s="9">
        <v>2876</v>
      </c>
      <c r="F17" s="7">
        <v>0</v>
      </c>
      <c r="G17" s="9">
        <f>[17]TULAMBEN!$H$44</f>
        <v>2250</v>
      </c>
      <c r="H17" s="9">
        <v>0</v>
      </c>
      <c r="I17" s="59">
        <f>C17+E17+G17</f>
        <v>8366</v>
      </c>
      <c r="J17" s="59">
        <f>D17+F17+H17</f>
        <v>0</v>
      </c>
    </row>
    <row r="18" spans="1:13" ht="15" x14ac:dyDescent="0.25">
      <c r="A18" s="3"/>
      <c r="B18" s="11"/>
      <c r="C18" s="47"/>
      <c r="D18" s="47"/>
      <c r="E18" s="9"/>
      <c r="F18" s="9"/>
      <c r="G18" s="9"/>
      <c r="H18" s="9"/>
      <c r="I18" s="59"/>
      <c r="J18" s="59"/>
    </row>
    <row r="19" spans="1:13" ht="15" x14ac:dyDescent="0.25">
      <c r="A19" s="3">
        <v>7</v>
      </c>
      <c r="B19" s="11" t="s">
        <v>14</v>
      </c>
      <c r="C19" s="47">
        <v>442</v>
      </c>
      <c r="D19" s="47">
        <v>29</v>
      </c>
      <c r="E19" s="9">
        <f>'[15]PURI KRASEM'!$C$43</f>
        <v>236</v>
      </c>
      <c r="F19" s="9">
        <f>'[16]PURI KRGASEM'!$C$43</f>
        <v>53</v>
      </c>
      <c r="G19" s="9">
        <f>'[17]PURI AGUNG'!$H$44</f>
        <v>136</v>
      </c>
      <c r="H19" s="9">
        <f>'[18]PURI AGUNG'!$H$44</f>
        <v>461</v>
      </c>
      <c r="I19" s="59">
        <f>C19+E19+G19</f>
        <v>814</v>
      </c>
      <c r="J19" s="59">
        <f>D19+F19+H19</f>
        <v>543</v>
      </c>
    </row>
    <row r="20" spans="1:13" ht="15" x14ac:dyDescent="0.25">
      <c r="A20" s="3"/>
      <c r="B20" s="11"/>
      <c r="C20" s="47"/>
      <c r="D20" s="47"/>
      <c r="E20" s="9"/>
      <c r="F20" s="9"/>
      <c r="G20" s="9"/>
      <c r="H20" s="9"/>
      <c r="I20" s="59"/>
      <c r="J20" s="59"/>
    </row>
    <row r="21" spans="1:13" ht="15" x14ac:dyDescent="0.25">
      <c r="A21" s="3">
        <v>8</v>
      </c>
      <c r="B21" s="11" t="s">
        <v>15</v>
      </c>
      <c r="C21" s="77">
        <v>8243</v>
      </c>
      <c r="D21" s="48">
        <v>2890</v>
      </c>
      <c r="E21" s="8">
        <f>'[15]TAMAN UJUNG'!$H$43</f>
        <v>4700</v>
      </c>
      <c r="F21" s="9">
        <f>'[16]TAMAN UJUNG'!$H$43</f>
        <v>4450</v>
      </c>
      <c r="G21" s="9">
        <f>'[17]TAMAN UJUNG'!$H$43</f>
        <v>3303</v>
      </c>
      <c r="H21" s="9">
        <f>'[18]TAMAN UJUNG'!$H$44</f>
        <v>4799</v>
      </c>
      <c r="I21" s="59">
        <f>C21+E21+G21</f>
        <v>16246</v>
      </c>
      <c r="J21" s="59">
        <f>D21+F21+H21</f>
        <v>12139</v>
      </c>
    </row>
    <row r="22" spans="1:13" ht="15" x14ac:dyDescent="0.25">
      <c r="A22" s="3"/>
      <c r="B22" s="11"/>
      <c r="C22" s="47"/>
      <c r="D22" s="9"/>
      <c r="E22" s="9"/>
      <c r="F22" s="9"/>
      <c r="G22" s="9"/>
      <c r="H22" s="9"/>
      <c r="I22" s="59"/>
      <c r="J22" s="59"/>
    </row>
    <row r="23" spans="1:13" ht="15" x14ac:dyDescent="0.25">
      <c r="A23" s="3">
        <v>9</v>
      </c>
      <c r="B23" s="11" t="s">
        <v>24</v>
      </c>
      <c r="C23" s="47">
        <v>0</v>
      </c>
      <c r="D23" s="9">
        <v>300</v>
      </c>
      <c r="E23" s="7">
        <v>0</v>
      </c>
      <c r="F23" s="9">
        <v>150</v>
      </c>
      <c r="G23" s="13">
        <v>50</v>
      </c>
      <c r="H23" s="14"/>
      <c r="I23" s="59">
        <f>C23+E23+G23</f>
        <v>50</v>
      </c>
      <c r="J23" s="59">
        <f>D23+F23+H23</f>
        <v>450</v>
      </c>
    </row>
    <row r="24" spans="1:13" ht="15" x14ac:dyDescent="0.25">
      <c r="A24" s="15"/>
      <c r="B24" s="16"/>
      <c r="C24" s="47"/>
      <c r="D24" s="8"/>
      <c r="E24" s="14"/>
      <c r="F24" s="14"/>
      <c r="G24" s="9"/>
      <c r="H24" s="17"/>
      <c r="I24" s="59"/>
      <c r="J24" s="59"/>
    </row>
    <row r="25" spans="1:13" ht="15" x14ac:dyDescent="0.25">
      <c r="A25" s="37">
        <v>10</v>
      </c>
      <c r="B25" s="19" t="s">
        <v>29</v>
      </c>
      <c r="C25" s="78">
        <v>20447</v>
      </c>
      <c r="D25" s="20">
        <v>496</v>
      </c>
      <c r="E25" s="20">
        <v>17792</v>
      </c>
      <c r="F25" s="20">
        <v>543</v>
      </c>
      <c r="G25" s="9">
        <v>19956</v>
      </c>
      <c r="H25" s="17">
        <v>1567</v>
      </c>
      <c r="I25" s="59">
        <f>C25+E25+G25</f>
        <v>58195</v>
      </c>
      <c r="J25" s="59">
        <f>D25+F25+H25</f>
        <v>2606</v>
      </c>
    </row>
    <row r="26" spans="1:13" ht="15" x14ac:dyDescent="0.25">
      <c r="A26" s="15"/>
      <c r="B26" s="19"/>
      <c r="C26" s="47"/>
      <c r="D26" s="20"/>
      <c r="E26" s="20"/>
      <c r="F26" s="21"/>
      <c r="G26" s="9"/>
      <c r="H26" s="17"/>
      <c r="I26" s="59"/>
      <c r="J26" s="59"/>
      <c r="L26" s="18"/>
      <c r="M26" s="18"/>
    </row>
    <row r="27" spans="1:13" ht="15" x14ac:dyDescent="0.25">
      <c r="A27" s="41">
        <v>11</v>
      </c>
      <c r="B27" s="22" t="s">
        <v>16</v>
      </c>
      <c r="C27" s="64">
        <v>0</v>
      </c>
      <c r="D27" s="20">
        <v>0</v>
      </c>
      <c r="E27" s="20">
        <f>'[15]BUKIT ASAH'!$C$43</f>
        <v>1360</v>
      </c>
      <c r="F27" s="21">
        <f>'[16]Bukit Asah'!$C$43</f>
        <v>3247</v>
      </c>
      <c r="G27" s="9">
        <v>0</v>
      </c>
      <c r="H27" s="17">
        <v>0</v>
      </c>
      <c r="I27" s="59">
        <f>C27+E27+G27</f>
        <v>1360</v>
      </c>
      <c r="J27" s="59">
        <f>D27+F27+H27</f>
        <v>3247</v>
      </c>
    </row>
    <row r="28" spans="1:13" ht="15" x14ac:dyDescent="0.25">
      <c r="A28" s="14"/>
      <c r="B28" s="22"/>
      <c r="C28" s="47"/>
      <c r="D28" s="20"/>
      <c r="E28" s="20"/>
      <c r="F28" s="21"/>
      <c r="G28" s="9"/>
      <c r="H28" s="17"/>
      <c r="I28" s="59"/>
      <c r="J28" s="59"/>
    </row>
    <row r="29" spans="1:13" ht="15" x14ac:dyDescent="0.25">
      <c r="A29" s="14">
        <v>12</v>
      </c>
      <c r="B29" s="22" t="s">
        <v>28</v>
      </c>
      <c r="C29" s="47">
        <v>85</v>
      </c>
      <c r="D29" s="20">
        <v>215</v>
      </c>
      <c r="E29" s="20">
        <f>'[15]BUKIT CEMARA'!$H$43</f>
        <v>60</v>
      </c>
      <c r="F29" s="20">
        <f>'[16]BUKIT CEMARA'!$H$43</f>
        <v>275</v>
      </c>
      <c r="G29" s="9"/>
      <c r="H29" s="17"/>
      <c r="I29" s="59">
        <f>C29+E29+G29</f>
        <v>145</v>
      </c>
      <c r="J29" s="59">
        <f>D29+F29+H29</f>
        <v>490</v>
      </c>
    </row>
    <row r="30" spans="1:13" ht="15" x14ac:dyDescent="0.25">
      <c r="A30" s="14"/>
      <c r="B30" s="22"/>
      <c r="C30" s="21"/>
      <c r="D30" s="23"/>
      <c r="E30" s="21"/>
      <c r="F30" s="21"/>
      <c r="G30" s="9"/>
      <c r="H30" s="17"/>
      <c r="I30" s="59"/>
      <c r="J30" s="59"/>
    </row>
    <row r="31" spans="1:13" ht="15" x14ac:dyDescent="0.25">
      <c r="A31" s="14">
        <v>13</v>
      </c>
      <c r="B31" s="56" t="s">
        <v>36</v>
      </c>
      <c r="C31" s="21">
        <v>94</v>
      </c>
      <c r="D31" s="57">
        <v>444</v>
      </c>
      <c r="E31" s="21">
        <f>'[15]DUKUH PENABAN'!$H$43</f>
        <v>48</v>
      </c>
      <c r="F31" s="21">
        <f>'[16]DUKUH PENABAN'!$H$43</f>
        <v>162</v>
      </c>
      <c r="G31" s="9">
        <v>58</v>
      </c>
      <c r="H31" s="17">
        <v>258</v>
      </c>
      <c r="I31" s="59">
        <f>C31+E31+G31</f>
        <v>200</v>
      </c>
      <c r="J31" s="59">
        <f>D31+F31+H31</f>
        <v>864</v>
      </c>
    </row>
    <row r="32" spans="1:13" ht="15" x14ac:dyDescent="0.25">
      <c r="A32" s="14"/>
      <c r="B32" s="56"/>
      <c r="C32" s="21"/>
      <c r="D32" s="57"/>
      <c r="E32" s="21"/>
      <c r="F32" s="21"/>
      <c r="G32" s="9"/>
      <c r="H32" s="17"/>
      <c r="I32" s="59"/>
      <c r="J32" s="59"/>
    </row>
    <row r="33" spans="1:11" ht="15" x14ac:dyDescent="0.25">
      <c r="A33" s="14">
        <v>14</v>
      </c>
      <c r="B33" s="56" t="s">
        <v>37</v>
      </c>
      <c r="C33" s="21">
        <v>437</v>
      </c>
      <c r="D33" s="57">
        <v>137</v>
      </c>
      <c r="E33" s="21">
        <v>352</v>
      </c>
      <c r="F33" s="21">
        <v>240</v>
      </c>
      <c r="G33" s="9">
        <f>[17]MAHAGANGGA!$H$44</f>
        <v>310</v>
      </c>
      <c r="H33" s="17">
        <f>[18]MAHAGANGGA!$H$44</f>
        <v>163</v>
      </c>
      <c r="I33" s="59">
        <f>C33+E33+G33</f>
        <v>1099</v>
      </c>
      <c r="J33" s="59">
        <f>D33+F33+H33</f>
        <v>540</v>
      </c>
      <c r="K33" s="26"/>
    </row>
    <row r="34" spans="1:11" ht="15" x14ac:dyDescent="0.25">
      <c r="A34" s="14"/>
      <c r="B34" s="54"/>
      <c r="C34" s="55"/>
      <c r="D34" s="57"/>
      <c r="E34" s="55"/>
      <c r="F34" s="21"/>
      <c r="G34" s="9"/>
      <c r="H34" s="17"/>
      <c r="I34" s="59"/>
      <c r="J34" s="59"/>
    </row>
    <row r="35" spans="1:11" ht="15" x14ac:dyDescent="0.25">
      <c r="A35" s="14">
        <v>15</v>
      </c>
      <c r="B35" s="54" t="s">
        <v>39</v>
      </c>
      <c r="C35" s="77">
        <f>[19]PUTUNG!$H$44</f>
        <v>14</v>
      </c>
      <c r="D35" s="66">
        <v>0</v>
      </c>
      <c r="E35" s="55">
        <v>0</v>
      </c>
      <c r="F35" s="21">
        <v>60</v>
      </c>
      <c r="G35" s="9">
        <f>[17]PUTUNG!$H$44</f>
        <v>20</v>
      </c>
      <c r="H35" s="17">
        <f>[18]PUTUNG!$H$44</f>
        <v>150</v>
      </c>
      <c r="I35" s="59">
        <f>C35+E35+G35</f>
        <v>34</v>
      </c>
      <c r="J35" s="59">
        <f>D35+F35+H35</f>
        <v>210</v>
      </c>
    </row>
    <row r="36" spans="1:11" ht="15" x14ac:dyDescent="0.25">
      <c r="A36" s="14"/>
      <c r="B36" s="54"/>
      <c r="C36" s="55"/>
      <c r="D36" s="57"/>
      <c r="E36" s="55"/>
      <c r="F36" s="21"/>
      <c r="G36" s="9"/>
      <c r="H36" s="17"/>
      <c r="I36" s="59"/>
      <c r="J36" s="59"/>
    </row>
    <row r="37" spans="1:11" ht="15" x14ac:dyDescent="0.25">
      <c r="A37" s="14">
        <v>16</v>
      </c>
      <c r="B37" s="54" t="s">
        <v>42</v>
      </c>
      <c r="C37" s="55">
        <f>'[19]TELAGA SURYA'!$H$44</f>
        <v>63</v>
      </c>
      <c r="D37" s="66">
        <v>0</v>
      </c>
      <c r="E37" s="55">
        <f>'[15]TELAGA SURYA'!$H$43</f>
        <v>151</v>
      </c>
      <c r="F37" s="21">
        <v>0</v>
      </c>
      <c r="G37" s="9">
        <f>'[17]TELAGA SURYA'!$H$44</f>
        <v>11</v>
      </c>
      <c r="H37" s="17">
        <f>'[18]TELAGA SURYA'!$H$44</f>
        <v>3146</v>
      </c>
      <c r="I37" s="59">
        <f>C37+E37+G37</f>
        <v>225</v>
      </c>
      <c r="J37" s="59">
        <f>D37+F37+H37</f>
        <v>3146</v>
      </c>
    </row>
    <row r="38" spans="1:11" ht="15" x14ac:dyDescent="0.25">
      <c r="A38" s="14"/>
      <c r="B38" s="54"/>
      <c r="C38" s="55"/>
      <c r="D38" s="57"/>
      <c r="E38" s="55"/>
      <c r="F38" s="21"/>
      <c r="G38" s="9"/>
      <c r="H38" s="17"/>
      <c r="I38" s="59"/>
      <c r="J38" s="59"/>
    </row>
    <row r="39" spans="1:11" ht="15" x14ac:dyDescent="0.25">
      <c r="A39" s="14">
        <v>17</v>
      </c>
      <c r="B39" s="54" t="s">
        <v>43</v>
      </c>
      <c r="C39" s="55">
        <v>213</v>
      </c>
      <c r="D39" s="57">
        <v>0</v>
      </c>
      <c r="E39" s="55">
        <f>[15]JAGASATRU!$H$43</f>
        <v>120</v>
      </c>
      <c r="F39" s="21">
        <v>0</v>
      </c>
      <c r="G39" s="9">
        <v>200</v>
      </c>
      <c r="H39" s="17">
        <v>13</v>
      </c>
      <c r="I39" s="59">
        <f>C39+E39+G39</f>
        <v>533</v>
      </c>
      <c r="J39" s="59">
        <f>D39+F39+H39</f>
        <v>13</v>
      </c>
    </row>
    <row r="40" spans="1:11" ht="15" x14ac:dyDescent="0.25">
      <c r="A40" s="14"/>
      <c r="B40" s="54"/>
      <c r="C40" s="55"/>
      <c r="D40" s="57"/>
      <c r="E40" s="55"/>
      <c r="F40" s="21"/>
      <c r="G40" s="9"/>
      <c r="H40" s="17"/>
      <c r="I40" s="59"/>
      <c r="J40" s="59"/>
    </row>
    <row r="41" spans="1:11" ht="15" x14ac:dyDescent="0.25">
      <c r="A41" s="14">
        <v>18</v>
      </c>
      <c r="B41" s="54" t="s">
        <v>44</v>
      </c>
      <c r="C41" s="55">
        <v>3</v>
      </c>
      <c r="D41" s="57">
        <v>1</v>
      </c>
      <c r="E41" s="55">
        <v>0</v>
      </c>
      <c r="F41" s="21">
        <f>'[16]Sanghyang Dedari'!$H$43</f>
        <v>4</v>
      </c>
      <c r="G41" s="9">
        <v>2</v>
      </c>
      <c r="H41" s="17">
        <v>6</v>
      </c>
      <c r="I41" s="59">
        <f>C41+E41+G41</f>
        <v>5</v>
      </c>
      <c r="J41" s="59">
        <f>D41+F41+H41</f>
        <v>11</v>
      </c>
    </row>
    <row r="42" spans="1:11" ht="15" x14ac:dyDescent="0.25">
      <c r="A42" s="14"/>
      <c r="B42" s="54"/>
      <c r="C42" s="55"/>
      <c r="D42" s="57"/>
      <c r="E42" s="55"/>
      <c r="F42" s="21"/>
      <c r="G42" s="9"/>
      <c r="H42" s="17"/>
      <c r="I42" s="59"/>
      <c r="J42" s="59"/>
    </row>
    <row r="43" spans="1:11" ht="15" x14ac:dyDescent="0.25">
      <c r="A43" s="14">
        <v>19</v>
      </c>
      <c r="B43" s="54" t="s">
        <v>56</v>
      </c>
      <c r="C43" s="55">
        <f>'[19]GUNGGUNG ADVENTURE'!$H$44</f>
        <v>223</v>
      </c>
      <c r="D43" s="66">
        <v>0</v>
      </c>
      <c r="E43" s="55">
        <f>'[15]GUNGGUNG ADVENTURE'!$C$43</f>
        <v>44</v>
      </c>
      <c r="F43" s="21">
        <v>0</v>
      </c>
      <c r="G43" s="9">
        <v>27</v>
      </c>
      <c r="H43" s="17">
        <v>0</v>
      </c>
      <c r="I43" s="59">
        <f>C43+E43+G43</f>
        <v>294</v>
      </c>
      <c r="J43" s="59">
        <f>D43+F43+H43</f>
        <v>0</v>
      </c>
    </row>
    <row r="44" spans="1:11" ht="15" x14ac:dyDescent="0.25">
      <c r="A44" s="14"/>
      <c r="B44" s="54"/>
      <c r="C44" s="55"/>
      <c r="D44" s="57"/>
      <c r="E44" s="55"/>
      <c r="F44" s="21"/>
      <c r="G44" s="9"/>
      <c r="H44" s="17"/>
      <c r="I44" s="59"/>
      <c r="J44" s="59"/>
    </row>
    <row r="45" spans="1:11" ht="15" x14ac:dyDescent="0.25">
      <c r="A45" s="14">
        <v>20</v>
      </c>
      <c r="B45" s="54" t="s">
        <v>45</v>
      </c>
      <c r="C45" s="77">
        <v>326</v>
      </c>
      <c r="D45" s="57">
        <v>0</v>
      </c>
      <c r="E45" s="55">
        <v>163</v>
      </c>
      <c r="F45" s="21">
        <v>0</v>
      </c>
      <c r="G45" s="9">
        <f>'[17]AGRO SALAK'!$H$44</f>
        <v>43</v>
      </c>
      <c r="H45" s="17">
        <v>0</v>
      </c>
      <c r="I45" s="59">
        <f>C45+E45+G45</f>
        <v>532</v>
      </c>
      <c r="J45" s="59">
        <f>D45+F45+H45</f>
        <v>0</v>
      </c>
    </row>
    <row r="46" spans="1:11" ht="15" x14ac:dyDescent="0.25">
      <c r="A46" s="14"/>
      <c r="B46" s="54"/>
      <c r="C46" s="55"/>
      <c r="D46" s="57"/>
      <c r="E46" s="55"/>
      <c r="F46" s="21"/>
      <c r="G46" s="9"/>
      <c r="H46" s="17"/>
      <c r="I46" s="59"/>
      <c r="J46" s="59"/>
    </row>
    <row r="47" spans="1:11" ht="15" x14ac:dyDescent="0.25">
      <c r="A47" s="14">
        <v>21</v>
      </c>
      <c r="B47" s="54" t="s">
        <v>57</v>
      </c>
      <c r="C47" s="55">
        <f>'[19]PADANG BAI'!$C$44</f>
        <v>437</v>
      </c>
      <c r="D47" s="66">
        <v>0</v>
      </c>
      <c r="E47" s="55">
        <f>'[15]PADANG BAI'!$C$43</f>
        <v>280</v>
      </c>
      <c r="F47" s="21">
        <f>'[16]PADANG BAI'!$C$43</f>
        <v>553</v>
      </c>
      <c r="G47" s="9">
        <f>[17]PADANGBAI!$C$44</f>
        <v>277</v>
      </c>
      <c r="H47" s="17">
        <f>[18]PADANGBAI!$C$44</f>
        <v>546</v>
      </c>
      <c r="I47" s="59">
        <f>C47+E47+G47</f>
        <v>994</v>
      </c>
      <c r="J47" s="59">
        <f>D47+F47+H47</f>
        <v>1099</v>
      </c>
    </row>
    <row r="48" spans="1:11" ht="15" x14ac:dyDescent="0.25">
      <c r="A48" s="14"/>
      <c r="B48" s="54"/>
      <c r="C48" s="55"/>
      <c r="D48" s="57"/>
      <c r="E48" s="55"/>
      <c r="F48" s="21"/>
      <c r="G48" s="9"/>
      <c r="H48" s="17"/>
      <c r="I48" s="59"/>
      <c r="J48" s="59"/>
    </row>
    <row r="49" spans="1:10" ht="15" x14ac:dyDescent="0.25">
      <c r="A49" s="14">
        <v>22</v>
      </c>
      <c r="B49" s="54" t="s">
        <v>58</v>
      </c>
      <c r="C49" s="55"/>
      <c r="D49" s="57"/>
      <c r="E49" s="55"/>
      <c r="F49" s="21"/>
      <c r="G49" s="9"/>
      <c r="H49" s="17"/>
      <c r="I49" s="59">
        <f>C49+E49+G49</f>
        <v>0</v>
      </c>
      <c r="J49" s="59">
        <f>D49+F49+H49</f>
        <v>0</v>
      </c>
    </row>
    <row r="50" spans="1:10" ht="15" x14ac:dyDescent="0.25">
      <c r="A50" s="14"/>
      <c r="B50" s="54"/>
      <c r="C50" s="55"/>
      <c r="D50" s="57"/>
      <c r="E50" s="55"/>
      <c r="F50" s="21"/>
      <c r="G50" s="9"/>
      <c r="H50" s="17"/>
      <c r="I50" s="59"/>
      <c r="J50" s="59"/>
    </row>
    <row r="51" spans="1:10" ht="15" x14ac:dyDescent="0.25">
      <c r="A51" s="14">
        <v>23</v>
      </c>
      <c r="B51" s="54" t="s">
        <v>59</v>
      </c>
      <c r="C51" s="55">
        <f>'[19]TUKAD SAYUNG'!$C$44</f>
        <v>117</v>
      </c>
      <c r="D51" s="66">
        <v>0</v>
      </c>
      <c r="E51" s="55">
        <f>'[15]TUKAD SAYUNG'!$H$43</f>
        <v>14</v>
      </c>
      <c r="F51" s="21">
        <f>'[16]TUKAD SAYUNG'!$H$43</f>
        <v>5122</v>
      </c>
      <c r="G51" s="9">
        <f>'[17]TUKAD SAYUNG'!$H$44</f>
        <v>94</v>
      </c>
      <c r="H51" s="17">
        <v>0</v>
      </c>
      <c r="I51" s="59">
        <f>C51+E51+G51</f>
        <v>225</v>
      </c>
      <c r="J51" s="59">
        <f>D51+F51+H51</f>
        <v>5122</v>
      </c>
    </row>
    <row r="52" spans="1:10" ht="15" x14ac:dyDescent="0.25">
      <c r="A52" s="14"/>
      <c r="B52" s="54"/>
      <c r="C52" s="55"/>
      <c r="D52" s="57"/>
      <c r="E52" s="55"/>
      <c r="F52" s="21"/>
      <c r="G52" s="9"/>
      <c r="H52" s="17"/>
      <c r="I52" s="59"/>
      <c r="J52" s="59"/>
    </row>
    <row r="53" spans="1:10" ht="15" x14ac:dyDescent="0.25">
      <c r="A53" s="14">
        <v>24</v>
      </c>
      <c r="B53" s="54" t="s">
        <v>46</v>
      </c>
      <c r="C53" s="55">
        <f>'[19]HALLO ATV SELUMBUNG'!$H$44</f>
        <v>6</v>
      </c>
      <c r="D53" s="66">
        <v>0</v>
      </c>
      <c r="E53" s="55">
        <f>'[15]HALLO ATV SELUMBUNG'!$H$43</f>
        <v>8</v>
      </c>
      <c r="F53" s="21">
        <v>0</v>
      </c>
      <c r="G53" s="9">
        <f>'[17]Selumbung ATV'!$H$44</f>
        <v>12</v>
      </c>
      <c r="H53" s="17">
        <f>'[18]Selumbung ATV'!$H$44</f>
        <v>18</v>
      </c>
      <c r="I53" s="59">
        <f>C53+E53+G53</f>
        <v>26</v>
      </c>
      <c r="J53" s="59">
        <f>D53+F53+H53</f>
        <v>18</v>
      </c>
    </row>
    <row r="54" spans="1:10" ht="15" x14ac:dyDescent="0.25">
      <c r="A54" s="14"/>
      <c r="B54" s="54"/>
      <c r="C54" s="55"/>
      <c r="D54" s="57"/>
      <c r="E54" s="55"/>
      <c r="F54" s="21"/>
      <c r="G54" s="9"/>
      <c r="H54" s="17"/>
      <c r="I54" s="59"/>
      <c r="J54" s="59"/>
    </row>
    <row r="55" spans="1:10" ht="15" x14ac:dyDescent="0.25">
      <c r="A55" s="14">
        <v>25</v>
      </c>
      <c r="B55" s="54" t="s">
        <v>60</v>
      </c>
      <c r="C55" s="55">
        <f>'[19]LABUHAN BATURINGGIT'!$C$44</f>
        <v>457</v>
      </c>
      <c r="D55" s="66">
        <v>0</v>
      </c>
      <c r="E55" s="55">
        <f>'[15]LABUHAN BATURINGGIT'!$C$43</f>
        <v>467</v>
      </c>
      <c r="F55" s="21">
        <v>0</v>
      </c>
      <c r="G55" s="9">
        <f>[17]LABUAN!$C$44</f>
        <v>308</v>
      </c>
      <c r="H55" s="17">
        <v>0</v>
      </c>
      <c r="I55" s="59">
        <f>C55+E55+G55</f>
        <v>1232</v>
      </c>
      <c r="J55" s="59">
        <f>D55+F55+H55</f>
        <v>0</v>
      </c>
    </row>
    <row r="56" spans="1:10" ht="15" x14ac:dyDescent="0.25">
      <c r="A56" s="14"/>
      <c r="B56" s="54"/>
      <c r="C56" s="55"/>
      <c r="D56" s="57"/>
      <c r="E56" s="55"/>
      <c r="F56" s="21"/>
      <c r="G56" s="9"/>
      <c r="H56" s="17"/>
      <c r="I56" s="59"/>
      <c r="J56" s="59"/>
    </row>
    <row r="57" spans="1:10" ht="15" x14ac:dyDescent="0.25">
      <c r="A57" s="14">
        <v>26</v>
      </c>
      <c r="B57" s="54" t="s">
        <v>47</v>
      </c>
      <c r="C57" s="55">
        <f>'[19]PANTAI GEROMBONG'!$H$44</f>
        <v>677</v>
      </c>
      <c r="D57" s="66">
        <v>0</v>
      </c>
      <c r="E57" s="55">
        <f>'[15]PANTAI GEROMBONG'!$H$43</f>
        <v>558</v>
      </c>
      <c r="F57" s="21">
        <v>0</v>
      </c>
      <c r="G57" s="9">
        <v>545</v>
      </c>
      <c r="H57" s="17">
        <v>0</v>
      </c>
      <c r="I57" s="59">
        <f>C57+E57+G57</f>
        <v>1780</v>
      </c>
      <c r="J57" s="59">
        <f>D57+F57+H57</f>
        <v>0</v>
      </c>
    </row>
    <row r="58" spans="1:10" ht="15" x14ac:dyDescent="0.25">
      <c r="A58" s="14"/>
      <c r="B58" s="54"/>
      <c r="C58" s="55"/>
      <c r="D58" s="57"/>
      <c r="E58" s="55"/>
      <c r="F58" s="21"/>
      <c r="G58" s="9"/>
      <c r="H58" s="17"/>
      <c r="I58" s="59"/>
      <c r="J58" s="59"/>
    </row>
    <row r="59" spans="1:10" ht="15" x14ac:dyDescent="0.25">
      <c r="A59" s="14">
        <v>27</v>
      </c>
      <c r="B59" s="54" t="s">
        <v>48</v>
      </c>
      <c r="C59" s="55"/>
      <c r="D59" s="57"/>
      <c r="E59" s="55"/>
      <c r="F59" s="21"/>
      <c r="G59" s="9"/>
      <c r="H59" s="17"/>
      <c r="I59" s="59">
        <f>C59+E59+G59</f>
        <v>0</v>
      </c>
      <c r="J59" s="59">
        <f>D59+F59+H59</f>
        <v>0</v>
      </c>
    </row>
    <row r="60" spans="1:10" ht="15" x14ac:dyDescent="0.25">
      <c r="A60" s="14"/>
      <c r="B60" s="54"/>
      <c r="C60" s="55"/>
      <c r="D60" s="57"/>
      <c r="E60" s="55"/>
      <c r="F60" s="21"/>
      <c r="G60" s="9"/>
      <c r="H60" s="17"/>
      <c r="I60" s="59"/>
      <c r="J60" s="59"/>
    </row>
    <row r="61" spans="1:10" ht="15" x14ac:dyDescent="0.25">
      <c r="A61" s="14">
        <v>28</v>
      </c>
      <c r="B61" s="54" t="s">
        <v>61</v>
      </c>
      <c r="C61" s="55"/>
      <c r="D61" s="57"/>
      <c r="E61" s="55"/>
      <c r="F61" s="21"/>
      <c r="G61" s="9"/>
      <c r="H61" s="17"/>
      <c r="I61" s="59">
        <f>C61+E61+G61</f>
        <v>0</v>
      </c>
      <c r="J61" s="59">
        <f>D61+F61+H61</f>
        <v>0</v>
      </c>
    </row>
    <row r="62" spans="1:10" ht="15" x14ac:dyDescent="0.25">
      <c r="A62" s="14"/>
      <c r="B62" s="54"/>
      <c r="C62" s="55"/>
      <c r="D62" s="57"/>
      <c r="E62" s="55"/>
      <c r="F62" s="21"/>
      <c r="G62" s="9"/>
      <c r="H62" s="17"/>
      <c r="I62" s="59"/>
      <c r="J62" s="59"/>
    </row>
    <row r="63" spans="1:10" ht="15" x14ac:dyDescent="0.25">
      <c r="A63" s="14">
        <v>29</v>
      </c>
      <c r="B63" s="54" t="s">
        <v>13</v>
      </c>
      <c r="C63" s="55"/>
      <c r="D63" s="57"/>
      <c r="E63" s="55"/>
      <c r="F63" s="21"/>
      <c r="G63" s="9"/>
      <c r="H63" s="17"/>
      <c r="I63" s="59">
        <f>C63+E63+G63</f>
        <v>0</v>
      </c>
      <c r="J63" s="59">
        <f>D63+F63+H63</f>
        <v>0</v>
      </c>
    </row>
    <row r="64" spans="1:10" ht="15" x14ac:dyDescent="0.25">
      <c r="A64" s="14"/>
      <c r="B64" s="54"/>
      <c r="C64" s="55"/>
      <c r="D64" s="57"/>
      <c r="E64" s="55"/>
      <c r="F64" s="21"/>
      <c r="G64" s="9"/>
      <c r="H64" s="17"/>
      <c r="I64" s="59"/>
      <c r="J64" s="59"/>
    </row>
    <row r="65" spans="1:10" ht="14.25" customHeight="1" x14ac:dyDescent="0.3">
      <c r="A65" s="24"/>
      <c r="B65" s="25" t="s">
        <v>26</v>
      </c>
      <c r="C65" s="58">
        <f>SUM(C7:C64)</f>
        <v>116959</v>
      </c>
      <c r="D65" s="58">
        <f>SUM(D7:D64)</f>
        <v>11667</v>
      </c>
      <c r="E65" s="58">
        <f t="shared" ref="E65:H65" si="0">SUM(E7:E35)</f>
        <v>66313</v>
      </c>
      <c r="F65" s="58">
        <f t="shared" si="0"/>
        <v>17233</v>
      </c>
      <c r="G65" s="58">
        <f>SUM(G7:G35)</f>
        <v>58003</v>
      </c>
      <c r="H65" s="58">
        <f t="shared" si="0"/>
        <v>15668</v>
      </c>
      <c r="I65" s="67">
        <f>SUM(I7:I64)</f>
        <v>244599</v>
      </c>
      <c r="J65" s="68">
        <f>SUM(J7:J64)</f>
        <v>53976</v>
      </c>
    </row>
    <row r="66" spans="1:10" ht="15" x14ac:dyDescent="0.25">
      <c r="A66" s="27"/>
      <c r="B66" s="28"/>
      <c r="D66" s="29"/>
      <c r="E66" s="30"/>
      <c r="F66" s="30"/>
      <c r="G66" s="30"/>
      <c r="H66" s="30"/>
      <c r="I66" s="60"/>
      <c r="J66" s="61"/>
    </row>
    <row r="67" spans="1:10" ht="15" x14ac:dyDescent="0.25">
      <c r="A67" s="27"/>
      <c r="B67" s="28"/>
      <c r="C67" s="31"/>
      <c r="D67" s="31"/>
      <c r="E67" s="28"/>
      <c r="F67" s="28"/>
      <c r="G67" s="28"/>
      <c r="H67" s="28"/>
      <c r="I67" s="62"/>
      <c r="J67" s="63"/>
    </row>
    <row r="68" spans="1:10" ht="15" x14ac:dyDescent="0.25">
      <c r="A68" s="27"/>
      <c r="B68" s="28"/>
      <c r="C68" s="28"/>
      <c r="D68" s="28"/>
      <c r="E68" s="91" t="s">
        <v>38</v>
      </c>
      <c r="F68" s="91"/>
      <c r="G68" s="91"/>
      <c r="H68" s="91"/>
      <c r="I68" s="87">
        <f>SUM(I65:J65)</f>
        <v>298575</v>
      </c>
      <c r="J68" s="88"/>
    </row>
    <row r="69" spans="1:10" x14ac:dyDescent="0.2">
      <c r="A69" s="32"/>
      <c r="B69" s="33"/>
      <c r="C69" s="33"/>
      <c r="D69" s="33"/>
      <c r="E69" s="33"/>
      <c r="F69" s="33"/>
      <c r="G69" s="33"/>
      <c r="H69" s="33"/>
      <c r="I69" s="33"/>
      <c r="J69" s="34"/>
    </row>
  </sheetData>
  <mergeCells count="10">
    <mergeCell ref="E68:H68"/>
    <mergeCell ref="I68:J68"/>
    <mergeCell ref="A1:J1"/>
    <mergeCell ref="A2:J2"/>
    <mergeCell ref="A4:A5"/>
    <mergeCell ref="B4:B5"/>
    <mergeCell ref="C4:D4"/>
    <mergeCell ref="E4:F4"/>
    <mergeCell ref="G4:H4"/>
    <mergeCell ref="I4:J4"/>
  </mergeCells>
  <pageMargins left="0.51181102362204722" right="0.31496062992125984" top="0.74803149606299213" bottom="0.74803149606299213" header="0.31496062992125984" footer="0.31496062992125984"/>
  <pageSetup paperSize="5" scale="8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6"/>
  <sheetViews>
    <sheetView workbookViewId="0">
      <selection activeCell="C20" sqref="C20"/>
    </sheetView>
  </sheetViews>
  <sheetFormatPr defaultColWidth="9.125" defaultRowHeight="14.25" x14ac:dyDescent="0.2"/>
  <cols>
    <col min="1" max="1" width="4.25" style="1" customWidth="1"/>
    <col min="2" max="2" width="25.125" style="1" customWidth="1"/>
    <col min="3" max="3" width="11.125" style="1" customWidth="1"/>
    <col min="4" max="4" width="12.625" style="1" customWidth="1"/>
    <col min="5" max="5" width="13.625" style="1" customWidth="1"/>
    <col min="6" max="16384" width="9.125" style="1"/>
  </cols>
  <sheetData>
    <row r="1" spans="1:4" ht="15" x14ac:dyDescent="0.2">
      <c r="A1" s="82" t="s">
        <v>51</v>
      </c>
      <c r="B1" s="82"/>
      <c r="C1" s="82"/>
      <c r="D1" s="82"/>
    </row>
    <row r="2" spans="1:4" ht="15" x14ac:dyDescent="0.2">
      <c r="A2" s="82" t="s">
        <v>52</v>
      </c>
      <c r="B2" s="82"/>
      <c r="C2" s="82"/>
      <c r="D2" s="82"/>
    </row>
    <row r="3" spans="1:4" ht="15" x14ac:dyDescent="0.2">
      <c r="A3" s="82" t="s">
        <v>49</v>
      </c>
      <c r="B3" s="82"/>
      <c r="C3" s="82"/>
      <c r="D3" s="82"/>
    </row>
    <row r="5" spans="1:4" ht="16.5" x14ac:dyDescent="0.3">
      <c r="A5" s="84" t="s">
        <v>0</v>
      </c>
      <c r="B5" s="84" t="s">
        <v>50</v>
      </c>
      <c r="C5" s="83" t="s">
        <v>5</v>
      </c>
      <c r="D5" s="83"/>
    </row>
    <row r="6" spans="1:4" ht="16.5" x14ac:dyDescent="0.3">
      <c r="A6" s="85"/>
      <c r="B6" s="85"/>
      <c r="C6" s="74" t="s">
        <v>6</v>
      </c>
      <c r="D6" s="74" t="s">
        <v>7</v>
      </c>
    </row>
    <row r="7" spans="1:4" x14ac:dyDescent="0.2">
      <c r="A7" s="2"/>
      <c r="B7" s="2"/>
      <c r="C7" s="2"/>
      <c r="D7" s="2"/>
    </row>
    <row r="8" spans="1:4" ht="15" x14ac:dyDescent="0.25">
      <c r="A8" s="3" t="s">
        <v>8</v>
      </c>
      <c r="B8" s="4" t="s">
        <v>2</v>
      </c>
      <c r="C8" s="47">
        <v>1150</v>
      </c>
      <c r="D8" s="59"/>
    </row>
    <row r="9" spans="1:4" ht="15.75" x14ac:dyDescent="0.3">
      <c r="A9" s="9"/>
      <c r="B9" s="11"/>
      <c r="C9" s="9"/>
      <c r="D9" s="10"/>
    </row>
    <row r="10" spans="1:4" ht="15" x14ac:dyDescent="0.25">
      <c r="A10" s="3">
        <v>2</v>
      </c>
      <c r="B10" s="11" t="s">
        <v>3</v>
      </c>
      <c r="C10" s="9">
        <v>1074</v>
      </c>
      <c r="D10" s="59"/>
    </row>
    <row r="11" spans="1:4" ht="15" x14ac:dyDescent="0.25">
      <c r="A11" s="9"/>
      <c r="B11" s="11"/>
      <c r="C11" s="9"/>
      <c r="D11" s="59"/>
    </row>
    <row r="12" spans="1:4" ht="15" x14ac:dyDescent="0.25">
      <c r="A12" s="3">
        <v>3</v>
      </c>
      <c r="B12" s="11" t="s">
        <v>4</v>
      </c>
      <c r="C12" s="7">
        <v>1679</v>
      </c>
      <c r="D12" s="59"/>
    </row>
    <row r="13" spans="1:4" ht="15" x14ac:dyDescent="0.25">
      <c r="A13" s="3"/>
      <c r="B13" s="11"/>
      <c r="C13" s="9"/>
      <c r="D13" s="59"/>
    </row>
    <row r="14" spans="1:4" ht="15" x14ac:dyDescent="0.25">
      <c r="A14" s="3">
        <v>4</v>
      </c>
      <c r="B14" s="44" t="s">
        <v>18</v>
      </c>
      <c r="C14" s="47">
        <v>3550</v>
      </c>
      <c r="D14" s="59"/>
    </row>
    <row r="15" spans="1:4" ht="15" x14ac:dyDescent="0.25">
      <c r="A15" s="3"/>
      <c r="B15" s="11"/>
      <c r="C15" s="47"/>
      <c r="D15" s="59"/>
    </row>
    <row r="16" spans="1:4" ht="15" x14ac:dyDescent="0.25">
      <c r="A16" s="3">
        <v>5</v>
      </c>
      <c r="B16" s="11" t="s">
        <v>19</v>
      </c>
      <c r="C16" s="47">
        <v>4501</v>
      </c>
      <c r="D16" s="59"/>
    </row>
    <row r="17" spans="1:4" ht="15" x14ac:dyDescent="0.25">
      <c r="A17" s="3"/>
      <c r="B17" s="11"/>
      <c r="C17" s="47"/>
      <c r="D17" s="59"/>
    </row>
    <row r="18" spans="1:4" ht="15" x14ac:dyDescent="0.25">
      <c r="A18" s="3">
        <v>6</v>
      </c>
      <c r="B18" s="4" t="s">
        <v>20</v>
      </c>
      <c r="C18" s="47">
        <v>3751</v>
      </c>
      <c r="D18" s="59"/>
    </row>
    <row r="19" spans="1:4" ht="15" x14ac:dyDescent="0.25">
      <c r="A19" s="3"/>
      <c r="B19" s="11"/>
      <c r="C19" s="47"/>
      <c r="D19" s="59"/>
    </row>
    <row r="20" spans="1:4" ht="15" x14ac:dyDescent="0.25">
      <c r="A20" s="3">
        <v>7</v>
      </c>
      <c r="B20" s="11" t="s">
        <v>21</v>
      </c>
      <c r="C20" s="47">
        <v>917</v>
      </c>
      <c r="D20" s="59"/>
    </row>
    <row r="21" spans="1:4" ht="15" x14ac:dyDescent="0.25">
      <c r="A21" s="14"/>
      <c r="B21" s="54"/>
      <c r="C21" s="59"/>
      <c r="D21" s="59"/>
    </row>
    <row r="22" spans="1:4" ht="16.5" x14ac:dyDescent="0.3">
      <c r="A22" s="24"/>
      <c r="B22" s="25" t="s">
        <v>26</v>
      </c>
      <c r="C22" s="67">
        <f>SUM(C8:C20)</f>
        <v>16622</v>
      </c>
      <c r="D22" s="68">
        <f>SUM(D8:D20)</f>
        <v>0</v>
      </c>
    </row>
    <row r="23" spans="1:4" ht="15" x14ac:dyDescent="0.25">
      <c r="A23" s="27"/>
      <c r="B23" s="28"/>
      <c r="C23" s="60"/>
      <c r="D23" s="61"/>
    </row>
    <row r="24" spans="1:4" ht="15" x14ac:dyDescent="0.25">
      <c r="A24" s="27"/>
      <c r="B24" s="28"/>
      <c r="C24" s="62"/>
      <c r="D24" s="63"/>
    </row>
    <row r="25" spans="1:4" ht="14.25" customHeight="1" x14ac:dyDescent="0.25">
      <c r="A25" s="27"/>
      <c r="B25" s="28"/>
      <c r="C25" s="87">
        <f>SUM(C22:D22)</f>
        <v>16622</v>
      </c>
      <c r="D25" s="88"/>
    </row>
    <row r="26" spans="1:4" ht="14.25" customHeight="1" x14ac:dyDescent="0.2">
      <c r="A26" s="32"/>
      <c r="B26" s="33"/>
      <c r="C26" s="33"/>
      <c r="D26" s="34"/>
    </row>
  </sheetData>
  <mergeCells count="7">
    <mergeCell ref="C25:D25"/>
    <mergeCell ref="A2:D2"/>
    <mergeCell ref="A1:D1"/>
    <mergeCell ref="A3:D3"/>
    <mergeCell ref="A5:A6"/>
    <mergeCell ref="B5:B6"/>
    <mergeCell ref="C5:D5"/>
  </mergeCells>
  <pageMargins left="0.51181102362204722" right="0.31496062992125984" top="0.74803149606299213" bottom="0.74803149606299213" header="0.31496062992125984" footer="0.31496062992125984"/>
  <pageSetup paperSize="5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triwulan 1</vt:lpstr>
      <vt:lpstr>triwulan 2</vt:lpstr>
      <vt:lpstr>triwulan 3</vt:lpstr>
      <vt:lpstr>triwulan 4</vt:lpstr>
      <vt:lpstr>rekap DTW Sangkan Gunung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2026-01-05T04:50:38Z</cp:lastPrinted>
  <dcterms:created xsi:type="dcterms:W3CDTF">2018-03-07T03:54:50Z</dcterms:created>
  <dcterms:modified xsi:type="dcterms:W3CDTF">2026-05-29T02:57:17Z</dcterms:modified>
</cp:coreProperties>
</file>